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C:\Users\Filipkova\Documents\VŘ\2020\ZPŘ\STAVEBNÍ PRÁCE\Modernizace silnice III3542 Česká Rybná-průtah\Zadávací dokumentace\Příloha č. 2.1 SOUPIS PRACÍ\"/>
    </mc:Choice>
  </mc:AlternateContent>
  <xr:revisionPtr revIDLastSave="0" documentId="8_{C8872F78-1394-473E-BA11-65A020E9EE78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SO 101 silnice - pozemní ..." sheetId="2" r:id="rId2"/>
    <sheet name="DIO - přechodné dopravní ..." sheetId="3" r:id="rId3"/>
    <sheet name="SO 301 - stoka A" sheetId="4" r:id="rId4"/>
    <sheet name="SO 302 - stoka B" sheetId="5" r:id="rId5"/>
    <sheet name="SO 303 - stoka C" sheetId="6" r:id="rId6"/>
    <sheet name="SO 304 - stoka D" sheetId="7" r:id="rId7"/>
    <sheet name="000 VRN - vedlejší rozpoč..." sheetId="8" r:id="rId8"/>
  </sheets>
  <definedNames>
    <definedName name="_xlnm._FilterDatabase" localSheetId="7" hidden="1">'000 VRN - vedlejší rozpoč...'!$C$116:$K$137</definedName>
    <definedName name="_xlnm._FilterDatabase" localSheetId="2" hidden="1">'DIO - přechodné dopravní ...'!$C$116:$K$193</definedName>
    <definedName name="_xlnm._FilterDatabase" localSheetId="1" hidden="1">'SO 101 silnice - pozemní ...'!$C$122:$K$636</definedName>
    <definedName name="_xlnm._FilterDatabase" localSheetId="3" hidden="1">'SO 301 - stoka A'!$C$122:$K$211</definedName>
    <definedName name="_xlnm._FilterDatabase" localSheetId="4" hidden="1">'SO 302 - stoka B'!$C$122:$K$215</definedName>
    <definedName name="_xlnm._FilterDatabase" localSheetId="5" hidden="1">'SO 303 - stoka C'!$C$122:$K$211</definedName>
    <definedName name="_xlnm._FilterDatabase" localSheetId="6" hidden="1">'SO 304 - stoka D'!$C$124:$K$220</definedName>
    <definedName name="_xlnm.Print_Titles" localSheetId="7">'000 VRN - vedlejší rozpoč...'!$116:$116</definedName>
    <definedName name="_xlnm.Print_Titles" localSheetId="2">'DIO - přechodné dopravní ...'!$116:$116</definedName>
    <definedName name="_xlnm.Print_Titles" localSheetId="0">'Rekapitulace stavby'!$92:$92</definedName>
    <definedName name="_xlnm.Print_Titles" localSheetId="1">'SO 101 silnice - pozemní ...'!$122:$122</definedName>
    <definedName name="_xlnm.Print_Titles" localSheetId="3">'SO 301 - stoka A'!$122:$122</definedName>
    <definedName name="_xlnm.Print_Titles" localSheetId="4">'SO 302 - stoka B'!$122:$122</definedName>
    <definedName name="_xlnm.Print_Titles" localSheetId="5">'SO 303 - stoka C'!$122:$122</definedName>
    <definedName name="_xlnm.Print_Titles" localSheetId="6">'SO 304 - stoka D'!$124:$124</definedName>
    <definedName name="_xlnm.Print_Area" localSheetId="7">'000 VRN - vedlejší rozpoč...'!$C$4:$J$76,'000 VRN - vedlejší rozpoč...'!$C$82:$J$98,'000 VRN - vedlejší rozpoč...'!$C$104:$K$137</definedName>
    <definedName name="_xlnm.Print_Area" localSheetId="2">'DIO - přechodné dopravní ...'!$C$4:$J$76,'DIO - přechodné dopravní ...'!$C$82:$J$98,'DIO - přechodné dopravní ...'!$C$104:$K$193</definedName>
    <definedName name="_xlnm.Print_Area" localSheetId="0">'Rekapitulace stavby'!$D$4:$AO$76,'Rekapitulace stavby'!$C$82:$AQ$102</definedName>
    <definedName name="_xlnm.Print_Area" localSheetId="1">'SO 101 silnice - pozemní ...'!$C$4:$J$76,'SO 101 silnice - pozemní ...'!$C$82:$J$104,'SO 101 silnice - pozemní ...'!$C$110:$K$636</definedName>
    <definedName name="_xlnm.Print_Area" localSheetId="3">'SO 301 - stoka A'!$C$4:$J$76,'SO 301 - stoka A'!$C$82:$J$104,'SO 301 - stoka A'!$C$110:$K$211</definedName>
    <definedName name="_xlnm.Print_Area" localSheetId="4">'SO 302 - stoka B'!$C$4:$J$76,'SO 302 - stoka B'!$C$82:$J$104,'SO 302 - stoka B'!$C$110:$K$215</definedName>
    <definedName name="_xlnm.Print_Area" localSheetId="5">'SO 303 - stoka C'!$C$4:$J$76,'SO 303 - stoka C'!$C$82:$J$104,'SO 303 - stoka C'!$C$110:$K$211</definedName>
    <definedName name="_xlnm.Print_Area" localSheetId="6">'SO 304 - stoka D'!$C$4:$J$76,'SO 304 - stoka D'!$C$82:$J$106,'SO 304 - stoka D'!$C$112:$K$220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/>
  <c r="J35" i="8"/>
  <c r="AX101" i="1"/>
  <c r="BI136" i="8"/>
  <c r="BH136" i="8"/>
  <c r="BG136" i="8"/>
  <c r="BF136" i="8"/>
  <c r="T136" i="8"/>
  <c r="R136" i="8"/>
  <c r="P136" i="8"/>
  <c r="BK136" i="8"/>
  <c r="J136" i="8"/>
  <c r="BE136" i="8"/>
  <c r="BI133" i="8"/>
  <c r="BH133" i="8"/>
  <c r="BG133" i="8"/>
  <c r="BF133" i="8"/>
  <c r="T133" i="8"/>
  <c r="R133" i="8"/>
  <c r="P133" i="8"/>
  <c r="BK133" i="8"/>
  <c r="J133" i="8"/>
  <c r="BE133" i="8"/>
  <c r="BI130" i="8"/>
  <c r="BH130" i="8"/>
  <c r="BG130" i="8"/>
  <c r="BF130" i="8"/>
  <c r="T130" i="8"/>
  <c r="R130" i="8"/>
  <c r="P130" i="8"/>
  <c r="BK130" i="8"/>
  <c r="J130" i="8"/>
  <c r="BE130" i="8"/>
  <c r="BI127" i="8"/>
  <c r="BH127" i="8"/>
  <c r="BG127" i="8"/>
  <c r="BF127" i="8"/>
  <c r="T127" i="8"/>
  <c r="R127" i="8"/>
  <c r="P127" i="8"/>
  <c r="BK127" i="8"/>
  <c r="J127" i="8"/>
  <c r="BE127" i="8"/>
  <c r="BI124" i="8"/>
  <c r="BH124" i="8"/>
  <c r="BG124" i="8"/>
  <c r="BF124" i="8"/>
  <c r="T124" i="8"/>
  <c r="R124" i="8"/>
  <c r="P124" i="8"/>
  <c r="BK124" i="8"/>
  <c r="J124" i="8"/>
  <c r="BE124" i="8"/>
  <c r="BI121" i="8"/>
  <c r="BH121" i="8"/>
  <c r="BG121" i="8"/>
  <c r="BF121" i="8"/>
  <c r="T121" i="8"/>
  <c r="R121" i="8"/>
  <c r="P121" i="8"/>
  <c r="BK121" i="8"/>
  <c r="BK118" i="8" s="1"/>
  <c r="J118" i="8" s="1"/>
  <c r="J97" i="8" s="1"/>
  <c r="J121" i="8"/>
  <c r="BE121" i="8"/>
  <c r="BI119" i="8"/>
  <c r="F37" i="8"/>
  <c r="BD101" i="1" s="1"/>
  <c r="BH119" i="8"/>
  <c r="BG119" i="8"/>
  <c r="F35" i="8"/>
  <c r="BB101" i="1" s="1"/>
  <c r="BF119" i="8"/>
  <c r="T119" i="8"/>
  <c r="T118" i="8"/>
  <c r="T117" i="8" s="1"/>
  <c r="R119" i="8"/>
  <c r="P119" i="8"/>
  <c r="P118" i="8"/>
  <c r="P117" i="8" s="1"/>
  <c r="AU101" i="1" s="1"/>
  <c r="BK119" i="8"/>
  <c r="BK117" i="8"/>
  <c r="J117" i="8" s="1"/>
  <c r="J119" i="8"/>
  <c r="BE119" i="8"/>
  <c r="F111" i="8"/>
  <c r="E109" i="8"/>
  <c r="F89" i="8"/>
  <c r="E87" i="8"/>
  <c r="J24" i="8"/>
  <c r="E24" i="8"/>
  <c r="J23" i="8"/>
  <c r="J21" i="8"/>
  <c r="E21" i="8"/>
  <c r="J91" i="8" s="1"/>
  <c r="J113" i="8"/>
  <c r="J20" i="8"/>
  <c r="J18" i="8"/>
  <c r="E18" i="8"/>
  <c r="F114" i="8" s="1"/>
  <c r="F92" i="8"/>
  <c r="J17" i="8"/>
  <c r="J15" i="8"/>
  <c r="E15" i="8"/>
  <c r="F113" i="8"/>
  <c r="F91" i="8"/>
  <c r="J14" i="8"/>
  <c r="J12" i="8"/>
  <c r="J111" i="8"/>
  <c r="J89" i="8"/>
  <c r="E7" i="8"/>
  <c r="E107" i="8" s="1"/>
  <c r="E85" i="8"/>
  <c r="J37" i="7"/>
  <c r="J36" i="7"/>
  <c r="AY100" i="1" s="1"/>
  <c r="J35" i="7"/>
  <c r="AX100" i="1" s="1"/>
  <c r="BI220" i="7"/>
  <c r="BH220" i="7"/>
  <c r="BG220" i="7"/>
  <c r="BF220" i="7"/>
  <c r="T220" i="7"/>
  <c r="T219" i="7" s="1"/>
  <c r="R220" i="7"/>
  <c r="R219" i="7" s="1"/>
  <c r="P220" i="7"/>
  <c r="P219" i="7" s="1"/>
  <c r="BK220" i="7"/>
  <c r="BK219" i="7" s="1"/>
  <c r="J219" i="7"/>
  <c r="J105" i="7" s="1"/>
  <c r="J220" i="7"/>
  <c r="BE220" i="7"/>
  <c r="BI217" i="7"/>
  <c r="BH217" i="7"/>
  <c r="BG217" i="7"/>
  <c r="BF217" i="7"/>
  <c r="T217" i="7"/>
  <c r="R217" i="7"/>
  <c r="P217" i="7"/>
  <c r="BK217" i="7"/>
  <c r="J217" i="7"/>
  <c r="BE217" i="7" s="1"/>
  <c r="BI215" i="7"/>
  <c r="BH215" i="7"/>
  <c r="BG215" i="7"/>
  <c r="BF215" i="7"/>
  <c r="T215" i="7"/>
  <c r="R215" i="7"/>
  <c r="P215" i="7"/>
  <c r="BK215" i="7"/>
  <c r="J215" i="7"/>
  <c r="BE215" i="7" s="1"/>
  <c r="BI213" i="7"/>
  <c r="BH213" i="7"/>
  <c r="BG213" i="7"/>
  <c r="BF213" i="7"/>
  <c r="T213" i="7"/>
  <c r="R213" i="7"/>
  <c r="P213" i="7"/>
  <c r="BK213" i="7"/>
  <c r="J213" i="7"/>
  <c r="BE213" i="7" s="1"/>
  <c r="BI211" i="7"/>
  <c r="BH211" i="7"/>
  <c r="BG211" i="7"/>
  <c r="BF211" i="7"/>
  <c r="T211" i="7"/>
  <c r="T210" i="7" s="1"/>
  <c r="R211" i="7"/>
  <c r="R210" i="7" s="1"/>
  <c r="P211" i="7"/>
  <c r="BK211" i="7"/>
  <c r="BK210" i="7" s="1"/>
  <c r="J210" i="7" s="1"/>
  <c r="J104" i="7" s="1"/>
  <c r="J211" i="7"/>
  <c r="BE211" i="7"/>
  <c r="BI208" i="7"/>
  <c r="BH208" i="7"/>
  <c r="BG208" i="7"/>
  <c r="BF208" i="7"/>
  <c r="T208" i="7"/>
  <c r="T207" i="7" s="1"/>
  <c r="R208" i="7"/>
  <c r="R207" i="7" s="1"/>
  <c r="P208" i="7"/>
  <c r="P207" i="7" s="1"/>
  <c r="BK208" i="7"/>
  <c r="BK207" i="7" s="1"/>
  <c r="J207" i="7" s="1"/>
  <c r="J103" i="7" s="1"/>
  <c r="J208" i="7"/>
  <c r="BE208" i="7"/>
  <c r="BI204" i="7"/>
  <c r="BH204" i="7"/>
  <c r="BG204" i="7"/>
  <c r="BF204" i="7"/>
  <c r="T204" i="7"/>
  <c r="R204" i="7"/>
  <c r="P204" i="7"/>
  <c r="BK204" i="7"/>
  <c r="J204" i="7"/>
  <c r="BE204" i="7" s="1"/>
  <c r="BI203" i="7"/>
  <c r="BH203" i="7"/>
  <c r="BG203" i="7"/>
  <c r="BF203" i="7"/>
  <c r="T203" i="7"/>
  <c r="R203" i="7"/>
  <c r="P203" i="7"/>
  <c r="BK203" i="7"/>
  <c r="J203" i="7"/>
  <c r="BE203" i="7" s="1"/>
  <c r="BI200" i="7"/>
  <c r="BH200" i="7"/>
  <c r="BG200" i="7"/>
  <c r="BF200" i="7"/>
  <c r="T200" i="7"/>
  <c r="T199" i="7" s="1"/>
  <c r="R200" i="7"/>
  <c r="R199" i="7" s="1"/>
  <c r="P200" i="7"/>
  <c r="BK200" i="7"/>
  <c r="BK199" i="7" s="1"/>
  <c r="J199" i="7" s="1"/>
  <c r="J102" i="7" s="1"/>
  <c r="J200" i="7"/>
  <c r="BE200" i="7"/>
  <c r="BI198" i="7"/>
  <c r="BH198" i="7"/>
  <c r="BG198" i="7"/>
  <c r="BF198" i="7"/>
  <c r="T198" i="7"/>
  <c r="R198" i="7"/>
  <c r="P198" i="7"/>
  <c r="BK198" i="7"/>
  <c r="J198" i="7"/>
  <c r="BE198" i="7" s="1"/>
  <c r="BI197" i="7"/>
  <c r="BH197" i="7"/>
  <c r="BG197" i="7"/>
  <c r="BF197" i="7"/>
  <c r="T197" i="7"/>
  <c r="R197" i="7"/>
  <c r="P197" i="7"/>
  <c r="BK197" i="7"/>
  <c r="J197" i="7"/>
  <c r="BE197" i="7" s="1"/>
  <c r="BI196" i="7"/>
  <c r="BH196" i="7"/>
  <c r="BG196" i="7"/>
  <c r="BF196" i="7"/>
  <c r="T196" i="7"/>
  <c r="R196" i="7"/>
  <c r="P196" i="7"/>
  <c r="BK196" i="7"/>
  <c r="J196" i="7"/>
  <c r="BE196" i="7" s="1"/>
  <c r="BI195" i="7"/>
  <c r="BH195" i="7"/>
  <c r="BG195" i="7"/>
  <c r="BF195" i="7"/>
  <c r="T195" i="7"/>
  <c r="R195" i="7"/>
  <c r="P195" i="7"/>
  <c r="BK195" i="7"/>
  <c r="J195" i="7"/>
  <c r="BE195" i="7" s="1"/>
  <c r="BI194" i="7"/>
  <c r="BH194" i="7"/>
  <c r="BG194" i="7"/>
  <c r="BF194" i="7"/>
  <c r="T194" i="7"/>
  <c r="R194" i="7"/>
  <c r="P194" i="7"/>
  <c r="BK194" i="7"/>
  <c r="J194" i="7"/>
  <c r="BE194" i="7" s="1"/>
  <c r="BI193" i="7"/>
  <c r="BH193" i="7"/>
  <c r="BG193" i="7"/>
  <c r="BF193" i="7"/>
  <c r="T193" i="7"/>
  <c r="R193" i="7"/>
  <c r="P193" i="7"/>
  <c r="BK193" i="7"/>
  <c r="J193" i="7"/>
  <c r="BE193" i="7" s="1"/>
  <c r="BI192" i="7"/>
  <c r="BH192" i="7"/>
  <c r="BG192" i="7"/>
  <c r="BF192" i="7"/>
  <c r="T192" i="7"/>
  <c r="R192" i="7"/>
  <c r="P192" i="7"/>
  <c r="BK192" i="7"/>
  <c r="J192" i="7"/>
  <c r="BE192" i="7" s="1"/>
  <c r="BI191" i="7"/>
  <c r="BH191" i="7"/>
  <c r="BG191" i="7"/>
  <c r="BF191" i="7"/>
  <c r="T191" i="7"/>
  <c r="R191" i="7"/>
  <c r="P191" i="7"/>
  <c r="BK191" i="7"/>
  <c r="J191" i="7"/>
  <c r="BE191" i="7" s="1"/>
  <c r="BI190" i="7"/>
  <c r="BH190" i="7"/>
  <c r="BG190" i="7"/>
  <c r="BF190" i="7"/>
  <c r="T190" i="7"/>
  <c r="R190" i="7"/>
  <c r="P190" i="7"/>
  <c r="BK190" i="7"/>
  <c r="J190" i="7"/>
  <c r="BE190" i="7" s="1"/>
  <c r="BI189" i="7"/>
  <c r="BH189" i="7"/>
  <c r="BG189" i="7"/>
  <c r="BF189" i="7"/>
  <c r="T189" i="7"/>
  <c r="R189" i="7"/>
  <c r="P189" i="7"/>
  <c r="BK189" i="7"/>
  <c r="J189" i="7"/>
  <c r="BE189" i="7" s="1"/>
  <c r="BI188" i="7"/>
  <c r="BH188" i="7"/>
  <c r="BG188" i="7"/>
  <c r="BF188" i="7"/>
  <c r="T188" i="7"/>
  <c r="R188" i="7"/>
  <c r="P188" i="7"/>
  <c r="BK188" i="7"/>
  <c r="J188" i="7"/>
  <c r="BE188" i="7" s="1"/>
  <c r="BI187" i="7"/>
  <c r="BH187" i="7"/>
  <c r="BG187" i="7"/>
  <c r="BF187" i="7"/>
  <c r="T187" i="7"/>
  <c r="R187" i="7"/>
  <c r="P187" i="7"/>
  <c r="BK187" i="7"/>
  <c r="J187" i="7"/>
  <c r="BE187" i="7" s="1"/>
  <c r="BI186" i="7"/>
  <c r="BH186" i="7"/>
  <c r="BG186" i="7"/>
  <c r="BF186" i="7"/>
  <c r="T186" i="7"/>
  <c r="R186" i="7"/>
  <c r="P186" i="7"/>
  <c r="BK186" i="7"/>
  <c r="J186" i="7"/>
  <c r="BE186" i="7"/>
  <c r="BI185" i="7"/>
  <c r="BH185" i="7"/>
  <c r="BG185" i="7"/>
  <c r="BF185" i="7"/>
  <c r="T185" i="7"/>
  <c r="R185" i="7"/>
  <c r="P185" i="7"/>
  <c r="BK185" i="7"/>
  <c r="J185" i="7"/>
  <c r="BE185" i="7" s="1"/>
  <c r="BI184" i="7"/>
  <c r="BH184" i="7"/>
  <c r="BG184" i="7"/>
  <c r="BF184" i="7"/>
  <c r="T184" i="7"/>
  <c r="R184" i="7"/>
  <c r="P184" i="7"/>
  <c r="BK184" i="7"/>
  <c r="J184" i="7"/>
  <c r="BE184" i="7" s="1"/>
  <c r="BI183" i="7"/>
  <c r="BH183" i="7"/>
  <c r="BG183" i="7"/>
  <c r="BF183" i="7"/>
  <c r="T183" i="7"/>
  <c r="T182" i="7" s="1"/>
  <c r="R183" i="7"/>
  <c r="R182" i="7" s="1"/>
  <c r="P183" i="7"/>
  <c r="BK183" i="7"/>
  <c r="BK182" i="7" s="1"/>
  <c r="J182" i="7"/>
  <c r="J101" i="7" s="1"/>
  <c r="J183" i="7"/>
  <c r="BE183" i="7" s="1"/>
  <c r="BI180" i="7"/>
  <c r="BH180" i="7"/>
  <c r="BG180" i="7"/>
  <c r="BF180" i="7"/>
  <c r="T180" i="7"/>
  <c r="T179" i="7" s="1"/>
  <c r="R180" i="7"/>
  <c r="R179" i="7" s="1"/>
  <c r="P180" i="7"/>
  <c r="P179" i="7" s="1"/>
  <c r="BK180" i="7"/>
  <c r="BK179" i="7" s="1"/>
  <c r="J179" i="7" s="1"/>
  <c r="J100" i="7" s="1"/>
  <c r="J180" i="7"/>
  <c r="BE180" i="7"/>
  <c r="BI178" i="7"/>
  <c r="BH178" i="7"/>
  <c r="BG178" i="7"/>
  <c r="BF178" i="7"/>
  <c r="T178" i="7"/>
  <c r="T177" i="7" s="1"/>
  <c r="R178" i="7"/>
  <c r="R177" i="7" s="1"/>
  <c r="P178" i="7"/>
  <c r="P177" i="7" s="1"/>
  <c r="BK178" i="7"/>
  <c r="BK177" i="7" s="1"/>
  <c r="J177" i="7" s="1"/>
  <c r="J99" i="7" s="1"/>
  <c r="J178" i="7"/>
  <c r="BE178" i="7"/>
  <c r="BI176" i="7"/>
  <c r="BH176" i="7"/>
  <c r="BG176" i="7"/>
  <c r="BF176" i="7"/>
  <c r="T176" i="7"/>
  <c r="T175" i="7" s="1"/>
  <c r="R176" i="7"/>
  <c r="R175" i="7" s="1"/>
  <c r="P176" i="7"/>
  <c r="P175" i="7" s="1"/>
  <c r="BK176" i="7"/>
  <c r="BK175" i="7" s="1"/>
  <c r="J175" i="7"/>
  <c r="J98" i="7" s="1"/>
  <c r="J176" i="7"/>
  <c r="BE176" i="7" s="1"/>
  <c r="BI174" i="7"/>
  <c r="BH174" i="7"/>
  <c r="BG174" i="7"/>
  <c r="BF174" i="7"/>
  <c r="T174" i="7"/>
  <c r="R174" i="7"/>
  <c r="P174" i="7"/>
  <c r="BK174" i="7"/>
  <c r="J174" i="7"/>
  <c r="BE174" i="7" s="1"/>
  <c r="BI171" i="7"/>
  <c r="BH171" i="7"/>
  <c r="BG171" i="7"/>
  <c r="BF171" i="7"/>
  <c r="T171" i="7"/>
  <c r="R171" i="7"/>
  <c r="P171" i="7"/>
  <c r="BK171" i="7"/>
  <c r="J171" i="7"/>
  <c r="BE171" i="7" s="1"/>
  <c r="BI170" i="7"/>
  <c r="BH170" i="7"/>
  <c r="BG170" i="7"/>
  <c r="BF170" i="7"/>
  <c r="T170" i="7"/>
  <c r="R170" i="7"/>
  <c r="P170" i="7"/>
  <c r="BK170" i="7"/>
  <c r="J170" i="7"/>
  <c r="BE170" i="7" s="1"/>
  <c r="BI169" i="7"/>
  <c r="BH169" i="7"/>
  <c r="BG169" i="7"/>
  <c r="BF169" i="7"/>
  <c r="T169" i="7"/>
  <c r="R169" i="7"/>
  <c r="P169" i="7"/>
  <c r="BK169" i="7"/>
  <c r="J169" i="7"/>
  <c r="BE169" i="7" s="1"/>
  <c r="BI168" i="7"/>
  <c r="BH168" i="7"/>
  <c r="BG168" i="7"/>
  <c r="BF168" i="7"/>
  <c r="T168" i="7"/>
  <c r="R168" i="7"/>
  <c r="P168" i="7"/>
  <c r="BK168" i="7"/>
  <c r="J168" i="7"/>
  <c r="BE168" i="7" s="1"/>
  <c r="BI167" i="7"/>
  <c r="BH167" i="7"/>
  <c r="BG167" i="7"/>
  <c r="BF167" i="7"/>
  <c r="T167" i="7"/>
  <c r="R167" i="7"/>
  <c r="P167" i="7"/>
  <c r="BK167" i="7"/>
  <c r="J167" i="7"/>
  <c r="BE167" i="7"/>
  <c r="BI166" i="7"/>
  <c r="BH166" i="7"/>
  <c r="BG166" i="7"/>
  <c r="BF166" i="7"/>
  <c r="T166" i="7"/>
  <c r="R166" i="7"/>
  <c r="P166" i="7"/>
  <c r="BK166" i="7"/>
  <c r="J166" i="7"/>
  <c r="BE166" i="7" s="1"/>
  <c r="BI165" i="7"/>
  <c r="BH165" i="7"/>
  <c r="BG165" i="7"/>
  <c r="BF165" i="7"/>
  <c r="T165" i="7"/>
  <c r="R165" i="7"/>
  <c r="P165" i="7"/>
  <c r="BK165" i="7"/>
  <c r="J165" i="7"/>
  <c r="BE165" i="7" s="1"/>
  <c r="BI159" i="7"/>
  <c r="BH159" i="7"/>
  <c r="BG159" i="7"/>
  <c r="BF159" i="7"/>
  <c r="T159" i="7"/>
  <c r="R159" i="7"/>
  <c r="P159" i="7"/>
  <c r="BK159" i="7"/>
  <c r="J159" i="7"/>
  <c r="BE159" i="7"/>
  <c r="BI156" i="7"/>
  <c r="BH156" i="7"/>
  <c r="BG156" i="7"/>
  <c r="BF156" i="7"/>
  <c r="T156" i="7"/>
  <c r="R156" i="7"/>
  <c r="P156" i="7"/>
  <c r="BK156" i="7"/>
  <c r="J156" i="7"/>
  <c r="BE156" i="7" s="1"/>
  <c r="BI153" i="7"/>
  <c r="BH153" i="7"/>
  <c r="BG153" i="7"/>
  <c r="BF153" i="7"/>
  <c r="T153" i="7"/>
  <c r="R153" i="7"/>
  <c r="P153" i="7"/>
  <c r="BK153" i="7"/>
  <c r="J153" i="7"/>
  <c r="BE153" i="7" s="1"/>
  <c r="BI152" i="7"/>
  <c r="BH152" i="7"/>
  <c r="BG152" i="7"/>
  <c r="BF152" i="7"/>
  <c r="T152" i="7"/>
  <c r="R152" i="7"/>
  <c r="P152" i="7"/>
  <c r="BK152" i="7"/>
  <c r="J152" i="7"/>
  <c r="BE152" i="7"/>
  <c r="BI151" i="7"/>
  <c r="BH151" i="7"/>
  <c r="BG151" i="7"/>
  <c r="BF151" i="7"/>
  <c r="T151" i="7"/>
  <c r="R151" i="7"/>
  <c r="P151" i="7"/>
  <c r="BK151" i="7"/>
  <c r="J151" i="7"/>
  <c r="BE151" i="7" s="1"/>
  <c r="BI148" i="7"/>
  <c r="BH148" i="7"/>
  <c r="BG148" i="7"/>
  <c r="BF148" i="7"/>
  <c r="T148" i="7"/>
  <c r="R148" i="7"/>
  <c r="P148" i="7"/>
  <c r="BK148" i="7"/>
  <c r="J148" i="7"/>
  <c r="BE148" i="7" s="1"/>
  <c r="BI145" i="7"/>
  <c r="BH145" i="7"/>
  <c r="BG145" i="7"/>
  <c r="BF145" i="7"/>
  <c r="T145" i="7"/>
  <c r="R145" i="7"/>
  <c r="P145" i="7"/>
  <c r="BK145" i="7"/>
  <c r="J145" i="7"/>
  <c r="BE145" i="7"/>
  <c r="BI142" i="7"/>
  <c r="BH142" i="7"/>
  <c r="BG142" i="7"/>
  <c r="BF142" i="7"/>
  <c r="T142" i="7"/>
  <c r="R142" i="7"/>
  <c r="P142" i="7"/>
  <c r="BK142" i="7"/>
  <c r="J142" i="7"/>
  <c r="BE142" i="7" s="1"/>
  <c r="BI139" i="7"/>
  <c r="BH139" i="7"/>
  <c r="BG139" i="7"/>
  <c r="BF139" i="7"/>
  <c r="T139" i="7"/>
  <c r="R139" i="7"/>
  <c r="P139" i="7"/>
  <c r="BK139" i="7"/>
  <c r="J139" i="7"/>
  <c r="BE139" i="7"/>
  <c r="BI136" i="7"/>
  <c r="BH136" i="7"/>
  <c r="BG136" i="7"/>
  <c r="BF136" i="7"/>
  <c r="T136" i="7"/>
  <c r="R136" i="7"/>
  <c r="P136" i="7"/>
  <c r="BK136" i="7"/>
  <c r="J136" i="7"/>
  <c r="BE136" i="7"/>
  <c r="BI135" i="7"/>
  <c r="BH135" i="7"/>
  <c r="BG135" i="7"/>
  <c r="BF135" i="7"/>
  <c r="T135" i="7"/>
  <c r="R135" i="7"/>
  <c r="P135" i="7"/>
  <c r="BK135" i="7"/>
  <c r="J135" i="7"/>
  <c r="BE135" i="7" s="1"/>
  <c r="BI132" i="7"/>
  <c r="BH132" i="7"/>
  <c r="BG132" i="7"/>
  <c r="BF132" i="7"/>
  <c r="T132" i="7"/>
  <c r="T126" i="7" s="1"/>
  <c r="T125" i="7" s="1"/>
  <c r="R132" i="7"/>
  <c r="P132" i="7"/>
  <c r="BK132" i="7"/>
  <c r="J132" i="7"/>
  <c r="BE132" i="7"/>
  <c r="BI131" i="7"/>
  <c r="BH131" i="7"/>
  <c r="BG131" i="7"/>
  <c r="BF131" i="7"/>
  <c r="T131" i="7"/>
  <c r="R131" i="7"/>
  <c r="P131" i="7"/>
  <c r="P126" i="7" s="1"/>
  <c r="BK131" i="7"/>
  <c r="BK126" i="7" s="1"/>
  <c r="J131" i="7"/>
  <c r="BE131" i="7"/>
  <c r="BI130" i="7"/>
  <c r="BH130" i="7"/>
  <c r="BG130" i="7"/>
  <c r="F35" i="7" s="1"/>
  <c r="BB100" i="1" s="1"/>
  <c r="BF130" i="7"/>
  <c r="T130" i="7"/>
  <c r="R130" i="7"/>
  <c r="P130" i="7"/>
  <c r="BK130" i="7"/>
  <c r="J130" i="7"/>
  <c r="BE130" i="7" s="1"/>
  <c r="J33" i="7" s="1"/>
  <c r="AV100" i="1" s="1"/>
  <c r="AT100" i="1" s="1"/>
  <c r="BI127" i="7"/>
  <c r="BH127" i="7"/>
  <c r="F36" i="7"/>
  <c r="BC100" i="1" s="1"/>
  <c r="BG127" i="7"/>
  <c r="BF127" i="7"/>
  <c r="F34" i="7" s="1"/>
  <c r="BA100" i="1" s="1"/>
  <c r="J34" i="7"/>
  <c r="AW100" i="1" s="1"/>
  <c r="T127" i="7"/>
  <c r="R127" i="7"/>
  <c r="R126" i="7" s="1"/>
  <c r="P127" i="7"/>
  <c r="BK127" i="7"/>
  <c r="J127" i="7"/>
  <c r="BE127" i="7"/>
  <c r="F119" i="7"/>
  <c r="E117" i="7"/>
  <c r="F89" i="7"/>
  <c r="E87" i="7"/>
  <c r="J24" i="7"/>
  <c r="E24" i="7"/>
  <c r="J122" i="7"/>
  <c r="J92" i="7"/>
  <c r="J23" i="7"/>
  <c r="J21" i="7"/>
  <c r="E21" i="7"/>
  <c r="J121" i="7"/>
  <c r="J91" i="7"/>
  <c r="J20" i="7"/>
  <c r="J18" i="7"/>
  <c r="E18" i="7"/>
  <c r="F122" i="7" s="1"/>
  <c r="F92" i="7"/>
  <c r="J17" i="7"/>
  <c r="J15" i="7"/>
  <c r="E15" i="7"/>
  <c r="F91" i="7" s="1"/>
  <c r="J14" i="7"/>
  <c r="J12" i="7"/>
  <c r="E7" i="7"/>
  <c r="E115" i="7" s="1"/>
  <c r="E85" i="7"/>
  <c r="J37" i="6"/>
  <c r="J36" i="6"/>
  <c r="AY99" i="1" s="1"/>
  <c r="J35" i="6"/>
  <c r="AX99" i="1" s="1"/>
  <c r="BI211" i="6"/>
  <c r="BH211" i="6"/>
  <c r="BG211" i="6"/>
  <c r="BF211" i="6"/>
  <c r="T211" i="6"/>
  <c r="T210" i="6" s="1"/>
  <c r="R211" i="6"/>
  <c r="R210" i="6"/>
  <c r="P211" i="6"/>
  <c r="P210" i="6" s="1"/>
  <c r="BK211" i="6"/>
  <c r="BK210" i="6" s="1"/>
  <c r="J210" i="6" s="1"/>
  <c r="J103" i="6" s="1"/>
  <c r="J211" i="6"/>
  <c r="BE211" i="6" s="1"/>
  <c r="BI209" i="6"/>
  <c r="BH209" i="6"/>
  <c r="BG209" i="6"/>
  <c r="BF209" i="6"/>
  <c r="T209" i="6"/>
  <c r="R209" i="6"/>
  <c r="P209" i="6"/>
  <c r="BK209" i="6"/>
  <c r="J209" i="6"/>
  <c r="BE209" i="6"/>
  <c r="BI208" i="6"/>
  <c r="BH208" i="6"/>
  <c r="BG208" i="6"/>
  <c r="BF208" i="6"/>
  <c r="T208" i="6"/>
  <c r="R208" i="6"/>
  <c r="P208" i="6"/>
  <c r="BK208" i="6"/>
  <c r="J208" i="6"/>
  <c r="BE208" i="6" s="1"/>
  <c r="BI206" i="6"/>
  <c r="BH206" i="6"/>
  <c r="BG206" i="6"/>
  <c r="BF206" i="6"/>
  <c r="T206" i="6"/>
  <c r="R206" i="6"/>
  <c r="P206" i="6"/>
  <c r="BK206" i="6"/>
  <c r="J206" i="6"/>
  <c r="BE206" i="6" s="1"/>
  <c r="BI204" i="6"/>
  <c r="BH204" i="6"/>
  <c r="BG204" i="6"/>
  <c r="BF204" i="6"/>
  <c r="T204" i="6"/>
  <c r="T203" i="6" s="1"/>
  <c r="R204" i="6"/>
  <c r="R203" i="6" s="1"/>
  <c r="P204" i="6"/>
  <c r="P203" i="6"/>
  <c r="BK204" i="6"/>
  <c r="BK203" i="6" s="1"/>
  <c r="J203" i="6" s="1"/>
  <c r="J102" i="6" s="1"/>
  <c r="J204" i="6"/>
  <c r="BE204" i="6"/>
  <c r="BI200" i="6"/>
  <c r="BH200" i="6"/>
  <c r="BG200" i="6"/>
  <c r="BF200" i="6"/>
  <c r="T200" i="6"/>
  <c r="R200" i="6"/>
  <c r="P200" i="6"/>
  <c r="BK200" i="6"/>
  <c r="J200" i="6"/>
  <c r="BE200" i="6" s="1"/>
  <c r="BI199" i="6"/>
  <c r="BH199" i="6"/>
  <c r="BG199" i="6"/>
  <c r="BF199" i="6"/>
  <c r="T199" i="6"/>
  <c r="R199" i="6"/>
  <c r="P199" i="6"/>
  <c r="BK199" i="6"/>
  <c r="J199" i="6"/>
  <c r="BE199" i="6" s="1"/>
  <c r="BI196" i="6"/>
  <c r="BH196" i="6"/>
  <c r="BG196" i="6"/>
  <c r="BF196" i="6"/>
  <c r="T196" i="6"/>
  <c r="T195" i="6" s="1"/>
  <c r="R196" i="6"/>
  <c r="R195" i="6" s="1"/>
  <c r="P196" i="6"/>
  <c r="P195" i="6"/>
  <c r="BK196" i="6"/>
  <c r="BK195" i="6" s="1"/>
  <c r="J195" i="6" s="1"/>
  <c r="J101" i="6" s="1"/>
  <c r="J196" i="6"/>
  <c r="BE196" i="6"/>
  <c r="BI194" i="6"/>
  <c r="BH194" i="6"/>
  <c r="BG194" i="6"/>
  <c r="BF194" i="6"/>
  <c r="T194" i="6"/>
  <c r="R194" i="6"/>
  <c r="P194" i="6"/>
  <c r="BK194" i="6"/>
  <c r="J194" i="6"/>
  <c r="BE194" i="6" s="1"/>
  <c r="BI193" i="6"/>
  <c r="BH193" i="6"/>
  <c r="BG193" i="6"/>
  <c r="BF193" i="6"/>
  <c r="T193" i="6"/>
  <c r="R193" i="6"/>
  <c r="P193" i="6"/>
  <c r="BK193" i="6"/>
  <c r="J193" i="6"/>
  <c r="BE193" i="6" s="1"/>
  <c r="BI192" i="6"/>
  <c r="BH192" i="6"/>
  <c r="BG192" i="6"/>
  <c r="BF192" i="6"/>
  <c r="T192" i="6"/>
  <c r="R192" i="6"/>
  <c r="P192" i="6"/>
  <c r="BK192" i="6"/>
  <c r="J192" i="6"/>
  <c r="BE192" i="6"/>
  <c r="BI191" i="6"/>
  <c r="BH191" i="6"/>
  <c r="BG191" i="6"/>
  <c r="BF191" i="6"/>
  <c r="T191" i="6"/>
  <c r="R191" i="6"/>
  <c r="P191" i="6"/>
  <c r="BK191" i="6"/>
  <c r="J191" i="6"/>
  <c r="BE191" i="6"/>
  <c r="BI190" i="6"/>
  <c r="BH190" i="6"/>
  <c r="BG190" i="6"/>
  <c r="BF190" i="6"/>
  <c r="T190" i="6"/>
  <c r="R190" i="6"/>
  <c r="P190" i="6"/>
  <c r="BK190" i="6"/>
  <c r="J190" i="6"/>
  <c r="BE190" i="6" s="1"/>
  <c r="BI189" i="6"/>
  <c r="BH189" i="6"/>
  <c r="BG189" i="6"/>
  <c r="BF189" i="6"/>
  <c r="T189" i="6"/>
  <c r="R189" i="6"/>
  <c r="P189" i="6"/>
  <c r="BK189" i="6"/>
  <c r="J189" i="6"/>
  <c r="BE189" i="6"/>
  <c r="BI188" i="6"/>
  <c r="BH188" i="6"/>
  <c r="BG188" i="6"/>
  <c r="BF188" i="6"/>
  <c r="T188" i="6"/>
  <c r="R188" i="6"/>
  <c r="P188" i="6"/>
  <c r="BK188" i="6"/>
  <c r="J188" i="6"/>
  <c r="BE188" i="6"/>
  <c r="BI187" i="6"/>
  <c r="BH187" i="6"/>
  <c r="BG187" i="6"/>
  <c r="BF187" i="6"/>
  <c r="T187" i="6"/>
  <c r="R187" i="6"/>
  <c r="P187" i="6"/>
  <c r="BK187" i="6"/>
  <c r="J187" i="6"/>
  <c r="BE187" i="6" s="1"/>
  <c r="BI186" i="6"/>
  <c r="BH186" i="6"/>
  <c r="BG186" i="6"/>
  <c r="BF186" i="6"/>
  <c r="T186" i="6"/>
  <c r="R186" i="6"/>
  <c r="P186" i="6"/>
  <c r="BK186" i="6"/>
  <c r="J186" i="6"/>
  <c r="BE186" i="6"/>
  <c r="BI185" i="6"/>
  <c r="BH185" i="6"/>
  <c r="BG185" i="6"/>
  <c r="BF185" i="6"/>
  <c r="T185" i="6"/>
  <c r="R185" i="6"/>
  <c r="P185" i="6"/>
  <c r="BK185" i="6"/>
  <c r="J185" i="6"/>
  <c r="BE185" i="6"/>
  <c r="BI184" i="6"/>
  <c r="BH184" i="6"/>
  <c r="BG184" i="6"/>
  <c r="BF184" i="6"/>
  <c r="T184" i="6"/>
  <c r="R184" i="6"/>
  <c r="P184" i="6"/>
  <c r="BK184" i="6"/>
  <c r="J184" i="6"/>
  <c r="BE184" i="6" s="1"/>
  <c r="BI183" i="6"/>
  <c r="BH183" i="6"/>
  <c r="BG183" i="6"/>
  <c r="BF183" i="6"/>
  <c r="T183" i="6"/>
  <c r="R183" i="6"/>
  <c r="P183" i="6"/>
  <c r="BK183" i="6"/>
  <c r="J183" i="6"/>
  <c r="BE183" i="6"/>
  <c r="BI182" i="6"/>
  <c r="BH182" i="6"/>
  <c r="BG182" i="6"/>
  <c r="BF182" i="6"/>
  <c r="T182" i="6"/>
  <c r="R182" i="6"/>
  <c r="P182" i="6"/>
  <c r="P178" i="6" s="1"/>
  <c r="BK182" i="6"/>
  <c r="J182" i="6"/>
  <c r="BE182" i="6"/>
  <c r="BI181" i="6"/>
  <c r="BH181" i="6"/>
  <c r="BG181" i="6"/>
  <c r="BF181" i="6"/>
  <c r="T181" i="6"/>
  <c r="R181" i="6"/>
  <c r="P181" i="6"/>
  <c r="BK181" i="6"/>
  <c r="BK178" i="6" s="1"/>
  <c r="J178" i="6" s="1"/>
  <c r="J100" i="6" s="1"/>
  <c r="J181" i="6"/>
  <c r="BE181" i="6" s="1"/>
  <c r="BI180" i="6"/>
  <c r="BH180" i="6"/>
  <c r="BG180" i="6"/>
  <c r="BF180" i="6"/>
  <c r="T180" i="6"/>
  <c r="R180" i="6"/>
  <c r="P180" i="6"/>
  <c r="BK180" i="6"/>
  <c r="J180" i="6"/>
  <c r="BE180" i="6"/>
  <c r="BI179" i="6"/>
  <c r="BH179" i="6"/>
  <c r="BG179" i="6"/>
  <c r="BF179" i="6"/>
  <c r="T179" i="6"/>
  <c r="T178" i="6"/>
  <c r="R179" i="6"/>
  <c r="P179" i="6"/>
  <c r="BK179" i="6"/>
  <c r="J179" i="6"/>
  <c r="BE179" i="6" s="1"/>
  <c r="BI176" i="6"/>
  <c r="BH176" i="6"/>
  <c r="BG176" i="6"/>
  <c r="BF176" i="6"/>
  <c r="T176" i="6"/>
  <c r="R176" i="6"/>
  <c r="P176" i="6"/>
  <c r="BK176" i="6"/>
  <c r="J176" i="6"/>
  <c r="BE176" i="6" s="1"/>
  <c r="BI175" i="6"/>
  <c r="BH175" i="6"/>
  <c r="BG175" i="6"/>
  <c r="BF175" i="6"/>
  <c r="T175" i="6"/>
  <c r="T174" i="6" s="1"/>
  <c r="R175" i="6"/>
  <c r="R174" i="6"/>
  <c r="P175" i="6"/>
  <c r="P174" i="6"/>
  <c r="BK175" i="6"/>
  <c r="J175" i="6"/>
  <c r="BE175" i="6"/>
  <c r="BI173" i="6"/>
  <c r="BH173" i="6"/>
  <c r="BG173" i="6"/>
  <c r="BF173" i="6"/>
  <c r="T173" i="6"/>
  <c r="T172" i="6"/>
  <c r="R173" i="6"/>
  <c r="R172" i="6" s="1"/>
  <c r="P173" i="6"/>
  <c r="P172" i="6" s="1"/>
  <c r="BK173" i="6"/>
  <c r="BK172" i="6"/>
  <c r="J172" i="6" s="1"/>
  <c r="J98" i="6" s="1"/>
  <c r="J173" i="6"/>
  <c r="BE173" i="6"/>
  <c r="BI171" i="6"/>
  <c r="BH171" i="6"/>
  <c r="BG171" i="6"/>
  <c r="BF171" i="6"/>
  <c r="T171" i="6"/>
  <c r="R171" i="6"/>
  <c r="P171" i="6"/>
  <c r="BK171" i="6"/>
  <c r="J171" i="6"/>
  <c r="BE171" i="6" s="1"/>
  <c r="BI168" i="6"/>
  <c r="BH168" i="6"/>
  <c r="BG168" i="6"/>
  <c r="BF168" i="6"/>
  <c r="T168" i="6"/>
  <c r="R168" i="6"/>
  <c r="P168" i="6"/>
  <c r="BK168" i="6"/>
  <c r="J168" i="6"/>
  <c r="BE168" i="6"/>
  <c r="BI166" i="6"/>
  <c r="BH166" i="6"/>
  <c r="BG166" i="6"/>
  <c r="BF166" i="6"/>
  <c r="T166" i="6"/>
  <c r="R166" i="6"/>
  <c r="P166" i="6"/>
  <c r="BK166" i="6"/>
  <c r="J166" i="6"/>
  <c r="BE166" i="6" s="1"/>
  <c r="BI165" i="6"/>
  <c r="BH165" i="6"/>
  <c r="BG165" i="6"/>
  <c r="BF165" i="6"/>
  <c r="T165" i="6"/>
  <c r="R165" i="6"/>
  <c r="P165" i="6"/>
  <c r="BK165" i="6"/>
  <c r="J165" i="6"/>
  <c r="BE165" i="6" s="1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 s="1"/>
  <c r="BI160" i="6"/>
  <c r="BH160" i="6"/>
  <c r="BG160" i="6"/>
  <c r="BF160" i="6"/>
  <c r="T160" i="6"/>
  <c r="R160" i="6"/>
  <c r="P160" i="6"/>
  <c r="BK160" i="6"/>
  <c r="J160" i="6"/>
  <c r="BE160" i="6"/>
  <c r="BI159" i="6"/>
  <c r="BH159" i="6"/>
  <c r="BG159" i="6"/>
  <c r="BF159" i="6"/>
  <c r="T159" i="6"/>
  <c r="R159" i="6"/>
  <c r="P159" i="6"/>
  <c r="BK159" i="6"/>
  <c r="J159" i="6"/>
  <c r="BE159" i="6"/>
  <c r="BI158" i="6"/>
  <c r="BH158" i="6"/>
  <c r="BG158" i="6"/>
  <c r="BF158" i="6"/>
  <c r="T158" i="6"/>
  <c r="R158" i="6"/>
  <c r="P158" i="6"/>
  <c r="BK158" i="6"/>
  <c r="J158" i="6"/>
  <c r="BE158" i="6" s="1"/>
  <c r="BI157" i="6"/>
  <c r="BH157" i="6"/>
  <c r="BG157" i="6"/>
  <c r="BF157" i="6"/>
  <c r="T157" i="6"/>
  <c r="R157" i="6"/>
  <c r="P157" i="6"/>
  <c r="BK157" i="6"/>
  <c r="J157" i="6"/>
  <c r="BE157" i="6"/>
  <c r="BI154" i="6"/>
  <c r="BH154" i="6"/>
  <c r="BG154" i="6"/>
  <c r="BF154" i="6"/>
  <c r="T154" i="6"/>
  <c r="R154" i="6"/>
  <c r="P154" i="6"/>
  <c r="BK154" i="6"/>
  <c r="J154" i="6"/>
  <c r="BE154" i="6"/>
  <c r="BI151" i="6"/>
  <c r="BH151" i="6"/>
  <c r="BG151" i="6"/>
  <c r="BF151" i="6"/>
  <c r="T151" i="6"/>
  <c r="R151" i="6"/>
  <c r="P151" i="6"/>
  <c r="BK151" i="6"/>
  <c r="J151" i="6"/>
  <c r="BE151" i="6" s="1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/>
  <c r="BI146" i="6"/>
  <c r="BH146" i="6"/>
  <c r="BG146" i="6"/>
  <c r="BF146" i="6"/>
  <c r="T146" i="6"/>
  <c r="R146" i="6"/>
  <c r="P146" i="6"/>
  <c r="BK146" i="6"/>
  <c r="J146" i="6"/>
  <c r="BE146" i="6" s="1"/>
  <c r="BI143" i="6"/>
  <c r="BH143" i="6"/>
  <c r="BG143" i="6"/>
  <c r="BF143" i="6"/>
  <c r="T143" i="6"/>
  <c r="R143" i="6"/>
  <c r="P143" i="6"/>
  <c r="BK143" i="6"/>
  <c r="J143" i="6"/>
  <c r="BE143" i="6"/>
  <c r="BI140" i="6"/>
  <c r="BH140" i="6"/>
  <c r="BG140" i="6"/>
  <c r="BF140" i="6"/>
  <c r="T140" i="6"/>
  <c r="R140" i="6"/>
  <c r="P140" i="6"/>
  <c r="BK140" i="6"/>
  <c r="J140" i="6"/>
  <c r="BE140" i="6"/>
  <c r="BI137" i="6"/>
  <c r="BH137" i="6"/>
  <c r="BG137" i="6"/>
  <c r="BF137" i="6"/>
  <c r="T137" i="6"/>
  <c r="R137" i="6"/>
  <c r="P137" i="6"/>
  <c r="BK137" i="6"/>
  <c r="J137" i="6"/>
  <c r="BE137" i="6" s="1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/>
  <c r="BI130" i="6"/>
  <c r="BH130" i="6"/>
  <c r="BG130" i="6"/>
  <c r="BF130" i="6"/>
  <c r="T130" i="6"/>
  <c r="R130" i="6"/>
  <c r="P130" i="6"/>
  <c r="BK130" i="6"/>
  <c r="BK124" i="6" s="1"/>
  <c r="J130" i="6"/>
  <c r="BE130" i="6" s="1"/>
  <c r="BI129" i="6"/>
  <c r="BH129" i="6"/>
  <c r="BG129" i="6"/>
  <c r="BF129" i="6"/>
  <c r="T129" i="6"/>
  <c r="R129" i="6"/>
  <c r="P129" i="6"/>
  <c r="BK129" i="6"/>
  <c r="J129" i="6"/>
  <c r="BE129" i="6"/>
  <c r="BI128" i="6"/>
  <c r="BH128" i="6"/>
  <c r="BG128" i="6"/>
  <c r="BF128" i="6"/>
  <c r="T128" i="6"/>
  <c r="R128" i="6"/>
  <c r="P128" i="6"/>
  <c r="BK128" i="6"/>
  <c r="J128" i="6"/>
  <c r="BE128" i="6"/>
  <c r="BI125" i="6"/>
  <c r="F37" i="6"/>
  <c r="BD99" i="1" s="1"/>
  <c r="BH125" i="6"/>
  <c r="F36" i="6" s="1"/>
  <c r="BC99" i="1" s="1"/>
  <c r="BG125" i="6"/>
  <c r="F35" i="6"/>
  <c r="BB99" i="1" s="1"/>
  <c r="BF125" i="6"/>
  <c r="T125" i="6"/>
  <c r="T124" i="6" s="1"/>
  <c r="R125" i="6"/>
  <c r="R124" i="6" s="1"/>
  <c r="P125" i="6"/>
  <c r="P124" i="6" s="1"/>
  <c r="BK125" i="6"/>
  <c r="J125" i="6"/>
  <c r="BE125" i="6" s="1"/>
  <c r="F117" i="6"/>
  <c r="E115" i="6"/>
  <c r="F89" i="6"/>
  <c r="E87" i="6"/>
  <c r="J24" i="6"/>
  <c r="E24" i="6"/>
  <c r="J92" i="6" s="1"/>
  <c r="J23" i="6"/>
  <c r="J21" i="6"/>
  <c r="E21" i="6"/>
  <c r="J119" i="6" s="1"/>
  <c r="J20" i="6"/>
  <c r="J18" i="6"/>
  <c r="E18" i="6"/>
  <c r="J17" i="6"/>
  <c r="J15" i="6"/>
  <c r="E15" i="6"/>
  <c r="F119" i="6"/>
  <c r="F91" i="6"/>
  <c r="J14" i="6"/>
  <c r="J12" i="6"/>
  <c r="J117" i="6"/>
  <c r="J89" i="6"/>
  <c r="E7" i="6"/>
  <c r="J37" i="5"/>
  <c r="J36" i="5"/>
  <c r="AY98" i="1"/>
  <c r="J35" i="5"/>
  <c r="AX98" i="1" s="1"/>
  <c r="BI215" i="5"/>
  <c r="BH215" i="5"/>
  <c r="BG215" i="5"/>
  <c r="BF215" i="5"/>
  <c r="T215" i="5"/>
  <c r="T214" i="5" s="1"/>
  <c r="R215" i="5"/>
  <c r="R214" i="5" s="1"/>
  <c r="P215" i="5"/>
  <c r="P214" i="5"/>
  <c r="BK215" i="5"/>
  <c r="BK214" i="5" s="1"/>
  <c r="J214" i="5" s="1"/>
  <c r="J103" i="5" s="1"/>
  <c r="J215" i="5"/>
  <c r="BE215" i="5"/>
  <c r="BI212" i="5"/>
  <c r="BH212" i="5"/>
  <c r="BG212" i="5"/>
  <c r="BF212" i="5"/>
  <c r="T212" i="5"/>
  <c r="R212" i="5"/>
  <c r="P212" i="5"/>
  <c r="BK212" i="5"/>
  <c r="BK206" i="5" s="1"/>
  <c r="J206" i="5" s="1"/>
  <c r="J102" i="5" s="1"/>
  <c r="J212" i="5"/>
  <c r="BE212" i="5" s="1"/>
  <c r="BI211" i="5"/>
  <c r="BH211" i="5"/>
  <c r="BG211" i="5"/>
  <c r="BF211" i="5"/>
  <c r="T211" i="5"/>
  <c r="R211" i="5"/>
  <c r="P211" i="5"/>
  <c r="BK211" i="5"/>
  <c r="J211" i="5"/>
  <c r="BE211" i="5" s="1"/>
  <c r="BI209" i="5"/>
  <c r="BH209" i="5"/>
  <c r="BG209" i="5"/>
  <c r="BF209" i="5"/>
  <c r="T209" i="5"/>
  <c r="T206" i="5" s="1"/>
  <c r="R209" i="5"/>
  <c r="P209" i="5"/>
  <c r="BK209" i="5"/>
  <c r="J209" i="5"/>
  <c r="BE209" i="5"/>
  <c r="BI207" i="5"/>
  <c r="BH207" i="5"/>
  <c r="BG207" i="5"/>
  <c r="BF207" i="5"/>
  <c r="T207" i="5"/>
  <c r="R207" i="5"/>
  <c r="R206" i="5" s="1"/>
  <c r="P207" i="5"/>
  <c r="BK207" i="5"/>
  <c r="J207" i="5"/>
  <c r="BE207" i="5" s="1"/>
  <c r="BI204" i="5"/>
  <c r="BH204" i="5"/>
  <c r="BG204" i="5"/>
  <c r="BF204" i="5"/>
  <c r="T204" i="5"/>
  <c r="R204" i="5"/>
  <c r="P204" i="5"/>
  <c r="BK204" i="5"/>
  <c r="J204" i="5"/>
  <c r="BE204" i="5" s="1"/>
  <c r="BI201" i="5"/>
  <c r="BH201" i="5"/>
  <c r="BG201" i="5"/>
  <c r="BF201" i="5"/>
  <c r="T201" i="5"/>
  <c r="R201" i="5"/>
  <c r="R196" i="5" s="1"/>
  <c r="P201" i="5"/>
  <c r="BK201" i="5"/>
  <c r="J201" i="5"/>
  <c r="BE201" i="5"/>
  <c r="BI200" i="5"/>
  <c r="BH200" i="5"/>
  <c r="BG200" i="5"/>
  <c r="BF200" i="5"/>
  <c r="T200" i="5"/>
  <c r="R200" i="5"/>
  <c r="P200" i="5"/>
  <c r="BK200" i="5"/>
  <c r="J200" i="5"/>
  <c r="BE200" i="5" s="1"/>
  <c r="BI197" i="5"/>
  <c r="BH197" i="5"/>
  <c r="BG197" i="5"/>
  <c r="BF197" i="5"/>
  <c r="T197" i="5"/>
  <c r="T196" i="5" s="1"/>
  <c r="R197" i="5"/>
  <c r="P197" i="5"/>
  <c r="P196" i="5" s="1"/>
  <c r="BK197" i="5"/>
  <c r="BK196" i="5" s="1"/>
  <c r="J196" i="5" s="1"/>
  <c r="J101" i="5" s="1"/>
  <c r="J197" i="5"/>
  <c r="BE197" i="5"/>
  <c r="BI195" i="5"/>
  <c r="BH195" i="5"/>
  <c r="BG195" i="5"/>
  <c r="BF195" i="5"/>
  <c r="T195" i="5"/>
  <c r="R195" i="5"/>
  <c r="P195" i="5"/>
  <c r="BK195" i="5"/>
  <c r="J195" i="5"/>
  <c r="BE195" i="5"/>
  <c r="BI194" i="5"/>
  <c r="BH194" i="5"/>
  <c r="BG194" i="5"/>
  <c r="BF194" i="5"/>
  <c r="T194" i="5"/>
  <c r="R194" i="5"/>
  <c r="P194" i="5"/>
  <c r="BK194" i="5"/>
  <c r="J194" i="5"/>
  <c r="BE194" i="5"/>
  <c r="BI193" i="5"/>
  <c r="BH193" i="5"/>
  <c r="BG193" i="5"/>
  <c r="BF193" i="5"/>
  <c r="T193" i="5"/>
  <c r="R193" i="5"/>
  <c r="P193" i="5"/>
  <c r="BK193" i="5"/>
  <c r="J193" i="5"/>
  <c r="BE193" i="5" s="1"/>
  <c r="BI192" i="5"/>
  <c r="BH192" i="5"/>
  <c r="BG192" i="5"/>
  <c r="BF192" i="5"/>
  <c r="T192" i="5"/>
  <c r="R192" i="5"/>
  <c r="P192" i="5"/>
  <c r="BK192" i="5"/>
  <c r="J192" i="5"/>
  <c r="BE192" i="5"/>
  <c r="BI191" i="5"/>
  <c r="BH191" i="5"/>
  <c r="BG191" i="5"/>
  <c r="BF191" i="5"/>
  <c r="T191" i="5"/>
  <c r="R191" i="5"/>
  <c r="P191" i="5"/>
  <c r="BK191" i="5"/>
  <c r="J191" i="5"/>
  <c r="BE191" i="5"/>
  <c r="BI190" i="5"/>
  <c r="BH190" i="5"/>
  <c r="BG190" i="5"/>
  <c r="BF190" i="5"/>
  <c r="T190" i="5"/>
  <c r="R190" i="5"/>
  <c r="P190" i="5"/>
  <c r="BK190" i="5"/>
  <c r="J190" i="5"/>
  <c r="BE190" i="5" s="1"/>
  <c r="BI189" i="5"/>
  <c r="BH189" i="5"/>
  <c r="BG189" i="5"/>
  <c r="BF189" i="5"/>
  <c r="T189" i="5"/>
  <c r="R189" i="5"/>
  <c r="P189" i="5"/>
  <c r="BK189" i="5"/>
  <c r="J189" i="5"/>
  <c r="BE189" i="5"/>
  <c r="BI188" i="5"/>
  <c r="BH188" i="5"/>
  <c r="BG188" i="5"/>
  <c r="BF188" i="5"/>
  <c r="T188" i="5"/>
  <c r="R188" i="5"/>
  <c r="P188" i="5"/>
  <c r="BK188" i="5"/>
  <c r="J188" i="5"/>
  <c r="BE188" i="5"/>
  <c r="BI187" i="5"/>
  <c r="BH187" i="5"/>
  <c r="BG187" i="5"/>
  <c r="BF187" i="5"/>
  <c r="T187" i="5"/>
  <c r="R187" i="5"/>
  <c r="P187" i="5"/>
  <c r="BK187" i="5"/>
  <c r="J187" i="5"/>
  <c r="BE187" i="5" s="1"/>
  <c r="BI186" i="5"/>
  <c r="BH186" i="5"/>
  <c r="BG186" i="5"/>
  <c r="BF186" i="5"/>
  <c r="T186" i="5"/>
  <c r="R186" i="5"/>
  <c r="P186" i="5"/>
  <c r="BK186" i="5"/>
  <c r="J186" i="5"/>
  <c r="BE186" i="5"/>
  <c r="BI185" i="5"/>
  <c r="BH185" i="5"/>
  <c r="BG185" i="5"/>
  <c r="BF185" i="5"/>
  <c r="T185" i="5"/>
  <c r="R185" i="5"/>
  <c r="P185" i="5"/>
  <c r="BK185" i="5"/>
  <c r="J185" i="5"/>
  <c r="BE185" i="5"/>
  <c r="BI184" i="5"/>
  <c r="BH184" i="5"/>
  <c r="BG184" i="5"/>
  <c r="BF184" i="5"/>
  <c r="T184" i="5"/>
  <c r="R184" i="5"/>
  <c r="P184" i="5"/>
  <c r="BK184" i="5"/>
  <c r="J184" i="5"/>
  <c r="BE184" i="5" s="1"/>
  <c r="BI183" i="5"/>
  <c r="BH183" i="5"/>
  <c r="BG183" i="5"/>
  <c r="BF183" i="5"/>
  <c r="T183" i="5"/>
  <c r="R183" i="5"/>
  <c r="R179" i="5" s="1"/>
  <c r="P183" i="5"/>
  <c r="BK183" i="5"/>
  <c r="J183" i="5"/>
  <c r="BE183" i="5"/>
  <c r="BI182" i="5"/>
  <c r="BH182" i="5"/>
  <c r="BG182" i="5"/>
  <c r="BF182" i="5"/>
  <c r="T182" i="5"/>
  <c r="R182" i="5"/>
  <c r="P182" i="5"/>
  <c r="BK182" i="5"/>
  <c r="J182" i="5"/>
  <c r="BE182" i="5"/>
  <c r="BI181" i="5"/>
  <c r="BH181" i="5"/>
  <c r="BG181" i="5"/>
  <c r="BF181" i="5"/>
  <c r="T181" i="5"/>
  <c r="R181" i="5"/>
  <c r="P181" i="5"/>
  <c r="BK181" i="5"/>
  <c r="J181" i="5"/>
  <c r="BE181" i="5" s="1"/>
  <c r="BI180" i="5"/>
  <c r="BH180" i="5"/>
  <c r="BG180" i="5"/>
  <c r="BF180" i="5"/>
  <c r="T180" i="5"/>
  <c r="R180" i="5"/>
  <c r="P180" i="5"/>
  <c r="BK180" i="5"/>
  <c r="BK179" i="5" s="1"/>
  <c r="J179" i="5" s="1"/>
  <c r="J100" i="5" s="1"/>
  <c r="J180" i="5"/>
  <c r="BE180" i="5" s="1"/>
  <c r="BI177" i="5"/>
  <c r="BH177" i="5"/>
  <c r="BG177" i="5"/>
  <c r="BF177" i="5"/>
  <c r="T177" i="5"/>
  <c r="R177" i="5"/>
  <c r="P177" i="5"/>
  <c r="BK177" i="5"/>
  <c r="BK175" i="5" s="1"/>
  <c r="J175" i="5" s="1"/>
  <c r="J99" i="5" s="1"/>
  <c r="J177" i="5"/>
  <c r="BE177" i="5"/>
  <c r="BI176" i="5"/>
  <c r="BH176" i="5"/>
  <c r="BG176" i="5"/>
  <c r="BF176" i="5"/>
  <c r="T176" i="5"/>
  <c r="T175" i="5"/>
  <c r="R176" i="5"/>
  <c r="R175" i="5"/>
  <c r="P176" i="5"/>
  <c r="P175" i="5" s="1"/>
  <c r="BK176" i="5"/>
  <c r="J176" i="5"/>
  <c r="BE176" i="5"/>
  <c r="BI174" i="5"/>
  <c r="BH174" i="5"/>
  <c r="BG174" i="5"/>
  <c r="BF174" i="5"/>
  <c r="T174" i="5"/>
  <c r="T173" i="5" s="1"/>
  <c r="R174" i="5"/>
  <c r="R173" i="5"/>
  <c r="P174" i="5"/>
  <c r="P173" i="5"/>
  <c r="BK174" i="5"/>
  <c r="BK173" i="5" s="1"/>
  <c r="J173" i="5" s="1"/>
  <c r="J98" i="5" s="1"/>
  <c r="J174" i="5"/>
  <c r="BE174" i="5"/>
  <c r="BI172" i="5"/>
  <c r="BH172" i="5"/>
  <c r="BG172" i="5"/>
  <c r="BF172" i="5"/>
  <c r="T172" i="5"/>
  <c r="R172" i="5"/>
  <c r="P172" i="5"/>
  <c r="BK172" i="5"/>
  <c r="J172" i="5"/>
  <c r="BE172" i="5"/>
  <c r="BI169" i="5"/>
  <c r="BH169" i="5"/>
  <c r="BG169" i="5"/>
  <c r="BF169" i="5"/>
  <c r="T169" i="5"/>
  <c r="R169" i="5"/>
  <c r="P169" i="5"/>
  <c r="BK169" i="5"/>
  <c r="J169" i="5"/>
  <c r="BE169" i="5" s="1"/>
  <c r="BI167" i="5"/>
  <c r="BH167" i="5"/>
  <c r="BG167" i="5"/>
  <c r="BF167" i="5"/>
  <c r="T167" i="5"/>
  <c r="R167" i="5"/>
  <c r="P167" i="5"/>
  <c r="BK167" i="5"/>
  <c r="J167" i="5"/>
  <c r="BE167" i="5"/>
  <c r="BI166" i="5"/>
  <c r="BH166" i="5"/>
  <c r="BG166" i="5"/>
  <c r="BF166" i="5"/>
  <c r="T166" i="5"/>
  <c r="R166" i="5"/>
  <c r="P166" i="5"/>
  <c r="BK166" i="5"/>
  <c r="J166" i="5"/>
  <c r="BE166" i="5"/>
  <c r="BI164" i="5"/>
  <c r="BH164" i="5"/>
  <c r="BG164" i="5"/>
  <c r="BF164" i="5"/>
  <c r="T164" i="5"/>
  <c r="R164" i="5"/>
  <c r="P164" i="5"/>
  <c r="BK164" i="5"/>
  <c r="J164" i="5"/>
  <c r="BE164" i="5" s="1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/>
  <c r="BI161" i="5"/>
  <c r="BH161" i="5"/>
  <c r="BG161" i="5"/>
  <c r="BF161" i="5"/>
  <c r="T161" i="5"/>
  <c r="R161" i="5"/>
  <c r="P161" i="5"/>
  <c r="BK161" i="5"/>
  <c r="J161" i="5"/>
  <c r="BE161" i="5" s="1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3" i="5"/>
  <c r="BH153" i="5"/>
  <c r="BG153" i="5"/>
  <c r="BF153" i="5"/>
  <c r="T153" i="5"/>
  <c r="R153" i="5"/>
  <c r="P153" i="5"/>
  <c r="BK153" i="5"/>
  <c r="J153" i="5"/>
  <c r="BE153" i="5" s="1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/>
  <c r="BI150" i="5"/>
  <c r="BH150" i="5"/>
  <c r="BG150" i="5"/>
  <c r="BF150" i="5"/>
  <c r="T150" i="5"/>
  <c r="R150" i="5"/>
  <c r="P150" i="5"/>
  <c r="BK150" i="5"/>
  <c r="J150" i="5"/>
  <c r="BE150" i="5" s="1"/>
  <c r="BI149" i="5"/>
  <c r="BH149" i="5"/>
  <c r="BG149" i="5"/>
  <c r="BF149" i="5"/>
  <c r="T149" i="5"/>
  <c r="R149" i="5"/>
  <c r="P149" i="5"/>
  <c r="BK149" i="5"/>
  <c r="J149" i="5"/>
  <c r="BE149" i="5"/>
  <c r="BI146" i="5"/>
  <c r="F37" i="5" s="1"/>
  <c r="BD98" i="1" s="1"/>
  <c r="BH146" i="5"/>
  <c r="BG146" i="5"/>
  <c r="BF146" i="5"/>
  <c r="T146" i="5"/>
  <c r="R146" i="5"/>
  <c r="P146" i="5"/>
  <c r="BK146" i="5"/>
  <c r="J146" i="5"/>
  <c r="BE146" i="5"/>
  <c r="BI143" i="5"/>
  <c r="BH143" i="5"/>
  <c r="BG143" i="5"/>
  <c r="BF143" i="5"/>
  <c r="T143" i="5"/>
  <c r="R143" i="5"/>
  <c r="P143" i="5"/>
  <c r="BK143" i="5"/>
  <c r="J143" i="5"/>
  <c r="BE143" i="5" s="1"/>
  <c r="F33" i="5" s="1"/>
  <c r="AZ98" i="1" s="1"/>
  <c r="BI140" i="5"/>
  <c r="BH140" i="5"/>
  <c r="BG140" i="5"/>
  <c r="BF140" i="5"/>
  <c r="T140" i="5"/>
  <c r="R140" i="5"/>
  <c r="P140" i="5"/>
  <c r="BK140" i="5"/>
  <c r="J140" i="5"/>
  <c r="BE140" i="5"/>
  <c r="BI137" i="5"/>
  <c r="BH137" i="5"/>
  <c r="BG137" i="5"/>
  <c r="BF137" i="5"/>
  <c r="T137" i="5"/>
  <c r="R137" i="5"/>
  <c r="P137" i="5"/>
  <c r="BK137" i="5"/>
  <c r="J137" i="5"/>
  <c r="BE137" i="5"/>
  <c r="BI134" i="5"/>
  <c r="BH134" i="5"/>
  <c r="BG134" i="5"/>
  <c r="BF134" i="5"/>
  <c r="T134" i="5"/>
  <c r="R134" i="5"/>
  <c r="P134" i="5"/>
  <c r="BK134" i="5"/>
  <c r="J134" i="5"/>
  <c r="BE134" i="5" s="1"/>
  <c r="BI133" i="5"/>
  <c r="BH133" i="5"/>
  <c r="BG133" i="5"/>
  <c r="BF133" i="5"/>
  <c r="T133" i="5"/>
  <c r="R133" i="5"/>
  <c r="P133" i="5"/>
  <c r="BK133" i="5"/>
  <c r="J133" i="5"/>
  <c r="BE133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F34" i="5" s="1"/>
  <c r="BA98" i="1" s="1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R124" i="5" s="1"/>
  <c r="R123" i="5" s="1"/>
  <c r="P128" i="5"/>
  <c r="BK128" i="5"/>
  <c r="J128" i="5"/>
  <c r="BE128" i="5"/>
  <c r="BI125" i="5"/>
  <c r="BH125" i="5"/>
  <c r="F36" i="5" s="1"/>
  <c r="BC98" i="1" s="1"/>
  <c r="BG125" i="5"/>
  <c r="F35" i="5" s="1"/>
  <c r="BB98" i="1" s="1"/>
  <c r="BF125" i="5"/>
  <c r="T125" i="5"/>
  <c r="R125" i="5"/>
  <c r="P125" i="5"/>
  <c r="BK125" i="5"/>
  <c r="BK124" i="5"/>
  <c r="J125" i="5"/>
  <c r="BE125" i="5"/>
  <c r="F117" i="5"/>
  <c r="E115" i="5"/>
  <c r="F89" i="5"/>
  <c r="E87" i="5"/>
  <c r="J24" i="5"/>
  <c r="E24" i="5"/>
  <c r="J120" i="5" s="1"/>
  <c r="J23" i="5"/>
  <c r="J21" i="5"/>
  <c r="E21" i="5"/>
  <c r="J119" i="5"/>
  <c r="J91" i="5"/>
  <c r="J20" i="5"/>
  <c r="J18" i="5"/>
  <c r="E18" i="5"/>
  <c r="J17" i="5"/>
  <c r="J15" i="5"/>
  <c r="E15" i="5"/>
  <c r="F91" i="5" s="1"/>
  <c r="F119" i="5"/>
  <c r="J14" i="5"/>
  <c r="J12" i="5"/>
  <c r="J117" i="5"/>
  <c r="J89" i="5"/>
  <c r="E7" i="5"/>
  <c r="J37" i="4"/>
  <c r="J36" i="4"/>
  <c r="AY97" i="1"/>
  <c r="J35" i="4"/>
  <c r="AX97" i="1" s="1"/>
  <c r="BI211" i="4"/>
  <c r="BH211" i="4"/>
  <c r="BG211" i="4"/>
  <c r="BF211" i="4"/>
  <c r="T211" i="4"/>
  <c r="T210" i="4" s="1"/>
  <c r="R211" i="4"/>
  <c r="R210" i="4" s="1"/>
  <c r="P211" i="4"/>
  <c r="P210" i="4"/>
  <c r="BK211" i="4"/>
  <c r="BK210" i="4" s="1"/>
  <c r="J210" i="4" s="1"/>
  <c r="J103" i="4" s="1"/>
  <c r="J211" i="4"/>
  <c r="BE211" i="4"/>
  <c r="BI209" i="4"/>
  <c r="BH209" i="4"/>
  <c r="BG209" i="4"/>
  <c r="BF209" i="4"/>
  <c r="T209" i="4"/>
  <c r="R209" i="4"/>
  <c r="P209" i="4"/>
  <c r="BK209" i="4"/>
  <c r="J209" i="4"/>
  <c r="BE209" i="4" s="1"/>
  <c r="BI207" i="4"/>
  <c r="BH207" i="4"/>
  <c r="BG207" i="4"/>
  <c r="BF207" i="4"/>
  <c r="T207" i="4"/>
  <c r="R207" i="4"/>
  <c r="P207" i="4"/>
  <c r="BK207" i="4"/>
  <c r="J207" i="4"/>
  <c r="BE207" i="4" s="1"/>
  <c r="BI205" i="4"/>
  <c r="BH205" i="4"/>
  <c r="BG205" i="4"/>
  <c r="BF205" i="4"/>
  <c r="T205" i="4"/>
  <c r="T202" i="4" s="1"/>
  <c r="R205" i="4"/>
  <c r="P205" i="4"/>
  <c r="BK205" i="4"/>
  <c r="J205" i="4"/>
  <c r="BE205" i="4"/>
  <c r="BI203" i="4"/>
  <c r="BH203" i="4"/>
  <c r="BG203" i="4"/>
  <c r="BF203" i="4"/>
  <c r="T203" i="4"/>
  <c r="R203" i="4"/>
  <c r="P203" i="4"/>
  <c r="BK203" i="4"/>
  <c r="BK202" i="4"/>
  <c r="J202" i="4"/>
  <c r="J102" i="4" s="1"/>
  <c r="J203" i="4"/>
  <c r="BE203" i="4"/>
  <c r="BI200" i="4"/>
  <c r="BH200" i="4"/>
  <c r="BG200" i="4"/>
  <c r="BF200" i="4"/>
  <c r="T200" i="4"/>
  <c r="R200" i="4"/>
  <c r="P200" i="4"/>
  <c r="BK200" i="4"/>
  <c r="J200" i="4"/>
  <c r="BE200" i="4" s="1"/>
  <c r="BI197" i="4"/>
  <c r="BH197" i="4"/>
  <c r="BG197" i="4"/>
  <c r="BF197" i="4"/>
  <c r="T197" i="4"/>
  <c r="R197" i="4"/>
  <c r="P197" i="4"/>
  <c r="BK197" i="4"/>
  <c r="J197" i="4"/>
  <c r="BE197" i="4"/>
  <c r="BI196" i="4"/>
  <c r="BH196" i="4"/>
  <c r="BG196" i="4"/>
  <c r="BF196" i="4"/>
  <c r="T196" i="4"/>
  <c r="R196" i="4"/>
  <c r="R194" i="4" s="1"/>
  <c r="P196" i="4"/>
  <c r="BK196" i="4"/>
  <c r="J196" i="4"/>
  <c r="BE196" i="4" s="1"/>
  <c r="BI195" i="4"/>
  <c r="BH195" i="4"/>
  <c r="BG195" i="4"/>
  <c r="BF195" i="4"/>
  <c r="T195" i="4"/>
  <c r="T194" i="4" s="1"/>
  <c r="R195" i="4"/>
  <c r="P195" i="4"/>
  <c r="BK195" i="4"/>
  <c r="J195" i="4"/>
  <c r="BE195" i="4"/>
  <c r="BI193" i="4"/>
  <c r="BH193" i="4"/>
  <c r="BG193" i="4"/>
  <c r="BF193" i="4"/>
  <c r="T193" i="4"/>
  <c r="R193" i="4"/>
  <c r="P193" i="4"/>
  <c r="BK193" i="4"/>
  <c r="J193" i="4"/>
  <c r="BE193" i="4"/>
  <c r="BI192" i="4"/>
  <c r="BH192" i="4"/>
  <c r="BG192" i="4"/>
  <c r="BF192" i="4"/>
  <c r="T192" i="4"/>
  <c r="R192" i="4"/>
  <c r="P192" i="4"/>
  <c r="BK192" i="4"/>
  <c r="J192" i="4"/>
  <c r="BE192" i="4"/>
  <c r="BI191" i="4"/>
  <c r="BH191" i="4"/>
  <c r="BG191" i="4"/>
  <c r="BF191" i="4"/>
  <c r="T191" i="4"/>
  <c r="R191" i="4"/>
  <c r="P191" i="4"/>
  <c r="BK191" i="4"/>
  <c r="J191" i="4"/>
  <c r="BE191" i="4" s="1"/>
  <c r="BI190" i="4"/>
  <c r="BH190" i="4"/>
  <c r="BG190" i="4"/>
  <c r="BF190" i="4"/>
  <c r="T190" i="4"/>
  <c r="R190" i="4"/>
  <c r="P190" i="4"/>
  <c r="BK190" i="4"/>
  <c r="J190" i="4"/>
  <c r="BE190" i="4"/>
  <c r="BI189" i="4"/>
  <c r="BH189" i="4"/>
  <c r="BG189" i="4"/>
  <c r="BF189" i="4"/>
  <c r="T189" i="4"/>
  <c r="R189" i="4"/>
  <c r="P189" i="4"/>
  <c r="BK189" i="4"/>
  <c r="J189" i="4"/>
  <c r="BE189" i="4"/>
  <c r="BI188" i="4"/>
  <c r="BH188" i="4"/>
  <c r="BG188" i="4"/>
  <c r="BF188" i="4"/>
  <c r="T188" i="4"/>
  <c r="R188" i="4"/>
  <c r="P188" i="4"/>
  <c r="BK188" i="4"/>
  <c r="J188" i="4"/>
  <c r="BE188" i="4" s="1"/>
  <c r="BI187" i="4"/>
  <c r="BH187" i="4"/>
  <c r="BG187" i="4"/>
  <c r="BF187" i="4"/>
  <c r="T187" i="4"/>
  <c r="R187" i="4"/>
  <c r="P187" i="4"/>
  <c r="BK187" i="4"/>
  <c r="J187" i="4"/>
  <c r="BE187" i="4"/>
  <c r="BI186" i="4"/>
  <c r="BH186" i="4"/>
  <c r="BG186" i="4"/>
  <c r="BF186" i="4"/>
  <c r="T186" i="4"/>
  <c r="R186" i="4"/>
  <c r="P186" i="4"/>
  <c r="BK186" i="4"/>
  <c r="J186" i="4"/>
  <c r="BE186" i="4"/>
  <c r="BI185" i="4"/>
  <c r="BH185" i="4"/>
  <c r="BG185" i="4"/>
  <c r="BF185" i="4"/>
  <c r="T185" i="4"/>
  <c r="R185" i="4"/>
  <c r="P185" i="4"/>
  <c r="BK185" i="4"/>
  <c r="J185" i="4"/>
  <c r="BE185" i="4" s="1"/>
  <c r="BI184" i="4"/>
  <c r="BH184" i="4"/>
  <c r="BG184" i="4"/>
  <c r="BF184" i="4"/>
  <c r="T184" i="4"/>
  <c r="R184" i="4"/>
  <c r="P184" i="4"/>
  <c r="BK184" i="4"/>
  <c r="J184" i="4"/>
  <c r="BE184" i="4"/>
  <c r="BI183" i="4"/>
  <c r="BH183" i="4"/>
  <c r="BG183" i="4"/>
  <c r="BF183" i="4"/>
  <c r="T183" i="4"/>
  <c r="R183" i="4"/>
  <c r="P183" i="4"/>
  <c r="BK183" i="4"/>
  <c r="J183" i="4"/>
  <c r="BE183" i="4"/>
  <c r="BI182" i="4"/>
  <c r="BH182" i="4"/>
  <c r="BG182" i="4"/>
  <c r="BF182" i="4"/>
  <c r="T182" i="4"/>
  <c r="R182" i="4"/>
  <c r="P182" i="4"/>
  <c r="BK182" i="4"/>
  <c r="J182" i="4"/>
  <c r="BE182" i="4" s="1"/>
  <c r="BI181" i="4"/>
  <c r="BH181" i="4"/>
  <c r="BG181" i="4"/>
  <c r="BF181" i="4"/>
  <c r="T181" i="4"/>
  <c r="R181" i="4"/>
  <c r="P181" i="4"/>
  <c r="BK181" i="4"/>
  <c r="J181" i="4"/>
  <c r="BE181" i="4"/>
  <c r="BI180" i="4"/>
  <c r="BH180" i="4"/>
  <c r="BG180" i="4"/>
  <c r="BF180" i="4"/>
  <c r="T180" i="4"/>
  <c r="R180" i="4"/>
  <c r="P180" i="4"/>
  <c r="P176" i="4" s="1"/>
  <c r="BK180" i="4"/>
  <c r="J180" i="4"/>
  <c r="BE180" i="4"/>
  <c r="BI179" i="4"/>
  <c r="BH179" i="4"/>
  <c r="BG179" i="4"/>
  <c r="BF179" i="4"/>
  <c r="T179" i="4"/>
  <c r="R179" i="4"/>
  <c r="P179" i="4"/>
  <c r="BK179" i="4"/>
  <c r="BK176" i="4" s="1"/>
  <c r="J176" i="4" s="1"/>
  <c r="J100" i="4" s="1"/>
  <c r="J179" i="4"/>
  <c r="BE179" i="4" s="1"/>
  <c r="BI178" i="4"/>
  <c r="BH178" i="4"/>
  <c r="BG178" i="4"/>
  <c r="BF178" i="4"/>
  <c r="T178" i="4"/>
  <c r="T176" i="4" s="1"/>
  <c r="R178" i="4"/>
  <c r="P178" i="4"/>
  <c r="BK178" i="4"/>
  <c r="J178" i="4"/>
  <c r="BE178" i="4"/>
  <c r="BI177" i="4"/>
  <c r="BH177" i="4"/>
  <c r="BG177" i="4"/>
  <c r="BF177" i="4"/>
  <c r="T177" i="4"/>
  <c r="R177" i="4"/>
  <c r="P177" i="4"/>
  <c r="BK177" i="4"/>
  <c r="J177" i="4"/>
  <c r="BE177" i="4" s="1"/>
  <c r="BI174" i="4"/>
  <c r="BH174" i="4"/>
  <c r="BG174" i="4"/>
  <c r="BF174" i="4"/>
  <c r="T174" i="4"/>
  <c r="R174" i="4"/>
  <c r="P174" i="4"/>
  <c r="BK174" i="4"/>
  <c r="J174" i="4"/>
  <c r="BE174" i="4" s="1"/>
  <c r="BI173" i="4"/>
  <c r="BH173" i="4"/>
  <c r="BG173" i="4"/>
  <c r="BF173" i="4"/>
  <c r="T173" i="4"/>
  <c r="T172" i="4" s="1"/>
  <c r="R173" i="4"/>
  <c r="R172" i="4"/>
  <c r="P173" i="4"/>
  <c r="P172" i="4"/>
  <c r="BK173" i="4"/>
  <c r="J173" i="4"/>
  <c r="BE173" i="4" s="1"/>
  <c r="BI171" i="4"/>
  <c r="BH171" i="4"/>
  <c r="BG171" i="4"/>
  <c r="BF171" i="4"/>
  <c r="T171" i="4"/>
  <c r="T170" i="4"/>
  <c r="R171" i="4"/>
  <c r="R170" i="4" s="1"/>
  <c r="P171" i="4"/>
  <c r="P170" i="4"/>
  <c r="BK171" i="4"/>
  <c r="BK170" i="4"/>
  <c r="J170" i="4" s="1"/>
  <c r="J98" i="4" s="1"/>
  <c r="J171" i="4"/>
  <c r="BE171" i="4"/>
  <c r="BI169" i="4"/>
  <c r="BH169" i="4"/>
  <c r="BG169" i="4"/>
  <c r="BF169" i="4"/>
  <c r="T169" i="4"/>
  <c r="R169" i="4"/>
  <c r="P169" i="4"/>
  <c r="BK169" i="4"/>
  <c r="J169" i="4"/>
  <c r="BE169" i="4" s="1"/>
  <c r="BI166" i="4"/>
  <c r="BH166" i="4"/>
  <c r="BG166" i="4"/>
  <c r="BF166" i="4"/>
  <c r="T166" i="4"/>
  <c r="R166" i="4"/>
  <c r="P166" i="4"/>
  <c r="BK166" i="4"/>
  <c r="J166" i="4"/>
  <c r="BE166" i="4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61" i="4"/>
  <c r="BH161" i="4"/>
  <c r="BG161" i="4"/>
  <c r="BF161" i="4"/>
  <c r="T161" i="4"/>
  <c r="R161" i="4"/>
  <c r="P161" i="4"/>
  <c r="BK161" i="4"/>
  <c r="J161" i="4"/>
  <c r="BE161" i="4"/>
  <c r="BI160" i="4"/>
  <c r="BH160" i="4"/>
  <c r="BG160" i="4"/>
  <c r="BF160" i="4"/>
  <c r="T160" i="4"/>
  <c r="R160" i="4"/>
  <c r="P160" i="4"/>
  <c r="BK160" i="4"/>
  <c r="J160" i="4"/>
  <c r="BE160" i="4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 s="1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T152" i="4"/>
  <c r="R152" i="4"/>
  <c r="P152" i="4"/>
  <c r="BK152" i="4"/>
  <c r="J152" i="4"/>
  <c r="BE152" i="4"/>
  <c r="BI151" i="4"/>
  <c r="BH151" i="4"/>
  <c r="BG151" i="4"/>
  <c r="BF151" i="4"/>
  <c r="T151" i="4"/>
  <c r="R151" i="4"/>
  <c r="P151" i="4"/>
  <c r="BK151" i="4"/>
  <c r="J151" i="4"/>
  <c r="BE151" i="4"/>
  <c r="BI148" i="4"/>
  <c r="BH148" i="4"/>
  <c r="BG148" i="4"/>
  <c r="BF148" i="4"/>
  <c r="T148" i="4"/>
  <c r="R148" i="4"/>
  <c r="P148" i="4"/>
  <c r="BK148" i="4"/>
  <c r="J148" i="4"/>
  <c r="BE148" i="4" s="1"/>
  <c r="BI145" i="4"/>
  <c r="BH145" i="4"/>
  <c r="BG145" i="4"/>
  <c r="BF145" i="4"/>
  <c r="T145" i="4"/>
  <c r="R145" i="4"/>
  <c r="P145" i="4"/>
  <c r="BK145" i="4"/>
  <c r="J145" i="4"/>
  <c r="BE145" i="4"/>
  <c r="BI142" i="4"/>
  <c r="BH142" i="4"/>
  <c r="BG142" i="4"/>
  <c r="BF142" i="4"/>
  <c r="T142" i="4"/>
  <c r="R142" i="4"/>
  <c r="P142" i="4"/>
  <c r="BK142" i="4"/>
  <c r="J142" i="4"/>
  <c r="BE142" i="4"/>
  <c r="BI139" i="4"/>
  <c r="BH139" i="4"/>
  <c r="BG139" i="4"/>
  <c r="BF139" i="4"/>
  <c r="T139" i="4"/>
  <c r="R139" i="4"/>
  <c r="P139" i="4"/>
  <c r="BK139" i="4"/>
  <c r="J139" i="4"/>
  <c r="BE139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/>
  <c r="BI132" i="4"/>
  <c r="BH132" i="4"/>
  <c r="BG132" i="4"/>
  <c r="F35" i="4" s="1"/>
  <c r="BB97" i="1" s="1"/>
  <c r="BF132" i="4"/>
  <c r="T132" i="4"/>
  <c r="R132" i="4"/>
  <c r="P132" i="4"/>
  <c r="BK132" i="4"/>
  <c r="J132" i="4"/>
  <c r="BE132" i="4"/>
  <c r="BI129" i="4"/>
  <c r="BH129" i="4"/>
  <c r="BG129" i="4"/>
  <c r="BF129" i="4"/>
  <c r="T129" i="4"/>
  <c r="R129" i="4"/>
  <c r="P129" i="4"/>
  <c r="BK129" i="4"/>
  <c r="J129" i="4"/>
  <c r="BE129" i="4"/>
  <c r="BI128" i="4"/>
  <c r="F37" i="4" s="1"/>
  <c r="BD97" i="1" s="1"/>
  <c r="BH128" i="4"/>
  <c r="BG128" i="4"/>
  <c r="BF128" i="4"/>
  <c r="T128" i="4"/>
  <c r="R128" i="4"/>
  <c r="R124" i="4" s="1"/>
  <c r="P128" i="4"/>
  <c r="BK128" i="4"/>
  <c r="BK124" i="4" s="1"/>
  <c r="J128" i="4"/>
  <c r="BE128" i="4"/>
  <c r="BI125" i="4"/>
  <c r="BH125" i="4"/>
  <c r="F36" i="4" s="1"/>
  <c r="BC97" i="1" s="1"/>
  <c r="BG125" i="4"/>
  <c r="BF125" i="4"/>
  <c r="J34" i="4" s="1"/>
  <c r="AW97" i="1" s="1"/>
  <c r="T125" i="4"/>
  <c r="T124" i="4"/>
  <c r="R125" i="4"/>
  <c r="P125" i="4"/>
  <c r="P124" i="4"/>
  <c r="BK125" i="4"/>
  <c r="J125" i="4"/>
  <c r="BE125" i="4"/>
  <c r="J33" i="4" s="1"/>
  <c r="AV97" i="1" s="1"/>
  <c r="AT97" i="1" s="1"/>
  <c r="F117" i="4"/>
  <c r="E115" i="4"/>
  <c r="F89" i="4"/>
  <c r="E87" i="4"/>
  <c r="J24" i="4"/>
  <c r="E24" i="4"/>
  <c r="J120" i="4" s="1"/>
  <c r="J23" i="4"/>
  <c r="J21" i="4"/>
  <c r="E21" i="4"/>
  <c r="J91" i="4" s="1"/>
  <c r="J119" i="4"/>
  <c r="J20" i="4"/>
  <c r="J18" i="4"/>
  <c r="E18" i="4"/>
  <c r="F120" i="4"/>
  <c r="F92" i="4"/>
  <c r="J17" i="4"/>
  <c r="J15" i="4"/>
  <c r="E15" i="4"/>
  <c r="F119" i="4"/>
  <c r="F91" i="4"/>
  <c r="J14" i="4"/>
  <c r="J12" i="4"/>
  <c r="J117" i="4"/>
  <c r="J89" i="4"/>
  <c r="E7" i="4"/>
  <c r="E113" i="4"/>
  <c r="E85" i="4"/>
  <c r="J37" i="3"/>
  <c r="J36" i="3"/>
  <c r="AY96" i="1"/>
  <c r="J35" i="3"/>
  <c r="AX96" i="1"/>
  <c r="BI192" i="3"/>
  <c r="BH192" i="3"/>
  <c r="BG192" i="3"/>
  <c r="BF192" i="3"/>
  <c r="T192" i="3"/>
  <c r="R192" i="3"/>
  <c r="P192" i="3"/>
  <c r="BK192" i="3"/>
  <c r="J192" i="3"/>
  <c r="BE192" i="3"/>
  <c r="BI190" i="3"/>
  <c r="BH190" i="3"/>
  <c r="BG190" i="3"/>
  <c r="BF190" i="3"/>
  <c r="T190" i="3"/>
  <c r="R190" i="3"/>
  <c r="P190" i="3"/>
  <c r="BK190" i="3"/>
  <c r="J190" i="3"/>
  <c r="BE190" i="3" s="1"/>
  <c r="BI188" i="3"/>
  <c r="BH188" i="3"/>
  <c r="BG188" i="3"/>
  <c r="BF188" i="3"/>
  <c r="T188" i="3"/>
  <c r="R188" i="3"/>
  <c r="P188" i="3"/>
  <c r="BK188" i="3"/>
  <c r="J188" i="3"/>
  <c r="BE188" i="3"/>
  <c r="BI186" i="3"/>
  <c r="BH186" i="3"/>
  <c r="BG186" i="3"/>
  <c r="BF186" i="3"/>
  <c r="T186" i="3"/>
  <c r="R186" i="3"/>
  <c r="P186" i="3"/>
  <c r="BK186" i="3"/>
  <c r="J186" i="3"/>
  <c r="BE186" i="3"/>
  <c r="BI184" i="3"/>
  <c r="BH184" i="3"/>
  <c r="BG184" i="3"/>
  <c r="BF184" i="3"/>
  <c r="T184" i="3"/>
  <c r="R184" i="3"/>
  <c r="P184" i="3"/>
  <c r="BK184" i="3"/>
  <c r="J184" i="3"/>
  <c r="BE184" i="3" s="1"/>
  <c r="BI181" i="3"/>
  <c r="BH181" i="3"/>
  <c r="BG181" i="3"/>
  <c r="BF181" i="3"/>
  <c r="T181" i="3"/>
  <c r="R181" i="3"/>
  <c r="P181" i="3"/>
  <c r="BK181" i="3"/>
  <c r="J181" i="3"/>
  <c r="BE181" i="3"/>
  <c r="BI178" i="3"/>
  <c r="BH178" i="3"/>
  <c r="BG178" i="3"/>
  <c r="BF178" i="3"/>
  <c r="T178" i="3"/>
  <c r="R178" i="3"/>
  <c r="P178" i="3"/>
  <c r="BK178" i="3"/>
  <c r="J178" i="3"/>
  <c r="BE178" i="3"/>
  <c r="BI175" i="3"/>
  <c r="BH175" i="3"/>
  <c r="BG175" i="3"/>
  <c r="BF175" i="3"/>
  <c r="T175" i="3"/>
  <c r="R175" i="3"/>
  <c r="P175" i="3"/>
  <c r="BK175" i="3"/>
  <c r="J175" i="3"/>
  <c r="BE175" i="3" s="1"/>
  <c r="BI169" i="3"/>
  <c r="BH169" i="3"/>
  <c r="BG169" i="3"/>
  <c r="BF169" i="3"/>
  <c r="T169" i="3"/>
  <c r="R169" i="3"/>
  <c r="P169" i="3"/>
  <c r="BK169" i="3"/>
  <c r="J169" i="3"/>
  <c r="BE169" i="3"/>
  <c r="BI163" i="3"/>
  <c r="BH163" i="3"/>
  <c r="BG163" i="3"/>
  <c r="BF163" i="3"/>
  <c r="T163" i="3"/>
  <c r="R163" i="3"/>
  <c r="P163" i="3"/>
  <c r="BK163" i="3"/>
  <c r="J163" i="3"/>
  <c r="BE163" i="3"/>
  <c r="BI161" i="3"/>
  <c r="BH161" i="3"/>
  <c r="BG161" i="3"/>
  <c r="BF161" i="3"/>
  <c r="T161" i="3"/>
  <c r="R161" i="3"/>
  <c r="P161" i="3"/>
  <c r="BK161" i="3"/>
  <c r="J161" i="3"/>
  <c r="BE161" i="3" s="1"/>
  <c r="BI158" i="3"/>
  <c r="BH158" i="3"/>
  <c r="BG158" i="3"/>
  <c r="BF158" i="3"/>
  <c r="T158" i="3"/>
  <c r="R158" i="3"/>
  <c r="P158" i="3"/>
  <c r="BK158" i="3"/>
  <c r="J158" i="3"/>
  <c r="BE158" i="3"/>
  <c r="BI152" i="3"/>
  <c r="BH152" i="3"/>
  <c r="BG152" i="3"/>
  <c r="BF152" i="3"/>
  <c r="T152" i="3"/>
  <c r="R152" i="3"/>
  <c r="P152" i="3"/>
  <c r="BK152" i="3"/>
  <c r="J152" i="3"/>
  <c r="BE152" i="3"/>
  <c r="BI146" i="3"/>
  <c r="BH146" i="3"/>
  <c r="BG146" i="3"/>
  <c r="BF146" i="3"/>
  <c r="T146" i="3"/>
  <c r="R146" i="3"/>
  <c r="P146" i="3"/>
  <c r="BK146" i="3"/>
  <c r="J146" i="3"/>
  <c r="BE146" i="3" s="1"/>
  <c r="BI138" i="3"/>
  <c r="BH138" i="3"/>
  <c r="BG138" i="3"/>
  <c r="BF138" i="3"/>
  <c r="T138" i="3"/>
  <c r="T118" i="3" s="1"/>
  <c r="T117" i="3" s="1"/>
  <c r="R138" i="3"/>
  <c r="P138" i="3"/>
  <c r="BK138" i="3"/>
  <c r="J138" i="3"/>
  <c r="BE138" i="3"/>
  <c r="BI130" i="3"/>
  <c r="BH130" i="3"/>
  <c r="BG130" i="3"/>
  <c r="BF130" i="3"/>
  <c r="T130" i="3"/>
  <c r="R130" i="3"/>
  <c r="P130" i="3"/>
  <c r="P118" i="3" s="1"/>
  <c r="P117" i="3" s="1"/>
  <c r="AU96" i="1" s="1"/>
  <c r="BK130" i="3"/>
  <c r="J130" i="3"/>
  <c r="BE130" i="3"/>
  <c r="BI127" i="3"/>
  <c r="F37" i="3" s="1"/>
  <c r="BD96" i="1" s="1"/>
  <c r="BH127" i="3"/>
  <c r="BG127" i="3"/>
  <c r="F35" i="3" s="1"/>
  <c r="BB96" i="1" s="1"/>
  <c r="BF127" i="3"/>
  <c r="T127" i="3"/>
  <c r="R127" i="3"/>
  <c r="P127" i="3"/>
  <c r="BK127" i="3"/>
  <c r="BK118" i="3" s="1"/>
  <c r="J127" i="3"/>
  <c r="BE127" i="3" s="1"/>
  <c r="BI119" i="3"/>
  <c r="BH119" i="3"/>
  <c r="F36" i="3"/>
  <c r="BC96" i="1" s="1"/>
  <c r="BG119" i="3"/>
  <c r="BF119" i="3"/>
  <c r="F34" i="3" s="1"/>
  <c r="BA96" i="1" s="1"/>
  <c r="J34" i="3"/>
  <c r="AW96" i="1" s="1"/>
  <c r="T119" i="3"/>
  <c r="R119" i="3"/>
  <c r="R118" i="3" s="1"/>
  <c r="R117" i="3" s="1"/>
  <c r="P119" i="3"/>
  <c r="BK119" i="3"/>
  <c r="J119" i="3"/>
  <c r="BE119" i="3"/>
  <c r="F111" i="3"/>
  <c r="E109" i="3"/>
  <c r="F89" i="3"/>
  <c r="E87" i="3"/>
  <c r="J24" i="3"/>
  <c r="E24" i="3"/>
  <c r="J92" i="3" s="1"/>
  <c r="J114" i="3"/>
  <c r="J23" i="3"/>
  <c r="J21" i="3"/>
  <c r="E21" i="3"/>
  <c r="J113" i="3"/>
  <c r="J91" i="3"/>
  <c r="J20" i="3"/>
  <c r="J18" i="3"/>
  <c r="E18" i="3"/>
  <c r="F114" i="3"/>
  <c r="F92" i="3"/>
  <c r="J17" i="3"/>
  <c r="J15" i="3"/>
  <c r="E15" i="3"/>
  <c r="F113" i="3"/>
  <c r="F91" i="3"/>
  <c r="J14" i="3"/>
  <c r="J12" i="3"/>
  <c r="J111" i="3" s="1"/>
  <c r="E7" i="3"/>
  <c r="E107" i="3"/>
  <c r="E85" i="3"/>
  <c r="J37" i="2"/>
  <c r="J36" i="2"/>
  <c r="AY95" i="1"/>
  <c r="J35" i="2"/>
  <c r="AX95" i="1"/>
  <c r="BI634" i="2"/>
  <c r="BH634" i="2"/>
  <c r="BG634" i="2"/>
  <c r="BF634" i="2"/>
  <c r="T634" i="2"/>
  <c r="R634" i="2"/>
  <c r="P634" i="2"/>
  <c r="BK634" i="2"/>
  <c r="J634" i="2"/>
  <c r="BE634" i="2"/>
  <c r="BI632" i="2"/>
  <c r="BH632" i="2"/>
  <c r="BG632" i="2"/>
  <c r="BF632" i="2"/>
  <c r="T632" i="2"/>
  <c r="R632" i="2"/>
  <c r="P632" i="2"/>
  <c r="BK632" i="2"/>
  <c r="J632" i="2"/>
  <c r="BE632" i="2"/>
  <c r="BI629" i="2"/>
  <c r="BH629" i="2"/>
  <c r="BG629" i="2"/>
  <c r="BF629" i="2"/>
  <c r="T629" i="2"/>
  <c r="R629" i="2"/>
  <c r="P629" i="2"/>
  <c r="BK629" i="2"/>
  <c r="J629" i="2"/>
  <c r="BE629" i="2"/>
  <c r="BI627" i="2"/>
  <c r="BH627" i="2"/>
  <c r="BG627" i="2"/>
  <c r="BF627" i="2"/>
  <c r="T627" i="2"/>
  <c r="R627" i="2"/>
  <c r="P627" i="2"/>
  <c r="P615" i="2" s="1"/>
  <c r="BK627" i="2"/>
  <c r="J627" i="2"/>
  <c r="BE627" i="2"/>
  <c r="BI617" i="2"/>
  <c r="BH617" i="2"/>
  <c r="BG617" i="2"/>
  <c r="BF617" i="2"/>
  <c r="T617" i="2"/>
  <c r="R617" i="2"/>
  <c r="P617" i="2"/>
  <c r="BK617" i="2"/>
  <c r="J617" i="2"/>
  <c r="BE617" i="2"/>
  <c r="BI616" i="2"/>
  <c r="BH616" i="2"/>
  <c r="BG616" i="2"/>
  <c r="BF616" i="2"/>
  <c r="T616" i="2"/>
  <c r="T615" i="2"/>
  <c r="R616" i="2"/>
  <c r="R615" i="2" s="1"/>
  <c r="P616" i="2"/>
  <c r="BK616" i="2"/>
  <c r="BK615" i="2"/>
  <c r="J615" i="2" s="1"/>
  <c r="J103" i="2" s="1"/>
  <c r="J616" i="2"/>
  <c r="BE616" i="2"/>
  <c r="BI613" i="2"/>
  <c r="BH613" i="2"/>
  <c r="BG613" i="2"/>
  <c r="BF613" i="2"/>
  <c r="T613" i="2"/>
  <c r="T612" i="2"/>
  <c r="R613" i="2"/>
  <c r="R612" i="2"/>
  <c r="P613" i="2"/>
  <c r="P612" i="2" s="1"/>
  <c r="BK613" i="2"/>
  <c r="BK612" i="2"/>
  <c r="J612" i="2"/>
  <c r="J102" i="2" s="1"/>
  <c r="J613" i="2"/>
  <c r="BE613" i="2" s="1"/>
  <c r="BI610" i="2"/>
  <c r="BH610" i="2"/>
  <c r="BG610" i="2"/>
  <c r="BF610" i="2"/>
  <c r="T610" i="2"/>
  <c r="R610" i="2"/>
  <c r="P610" i="2"/>
  <c r="BK610" i="2"/>
  <c r="J610" i="2"/>
  <c r="BE610" i="2"/>
  <c r="BI608" i="2"/>
  <c r="BH608" i="2"/>
  <c r="BG608" i="2"/>
  <c r="BF608" i="2"/>
  <c r="T608" i="2"/>
  <c r="R608" i="2"/>
  <c r="P608" i="2"/>
  <c r="BK608" i="2"/>
  <c r="J608" i="2"/>
  <c r="BE608" i="2"/>
  <c r="BI606" i="2"/>
  <c r="BH606" i="2"/>
  <c r="BG606" i="2"/>
  <c r="BF606" i="2"/>
  <c r="T606" i="2"/>
  <c r="R606" i="2"/>
  <c r="P606" i="2"/>
  <c r="BK606" i="2"/>
  <c r="J606" i="2"/>
  <c r="BE606" i="2"/>
  <c r="BI604" i="2"/>
  <c r="BH604" i="2"/>
  <c r="BG604" i="2"/>
  <c r="BF604" i="2"/>
  <c r="T604" i="2"/>
  <c r="R604" i="2"/>
  <c r="P604" i="2"/>
  <c r="BK604" i="2"/>
  <c r="J604" i="2"/>
  <c r="BE604" i="2"/>
  <c r="BI602" i="2"/>
  <c r="BH602" i="2"/>
  <c r="BG602" i="2"/>
  <c r="BF602" i="2"/>
  <c r="T602" i="2"/>
  <c r="R602" i="2"/>
  <c r="P602" i="2"/>
  <c r="BK602" i="2"/>
  <c r="J602" i="2"/>
  <c r="BE602" i="2"/>
  <c r="BI600" i="2"/>
  <c r="BH600" i="2"/>
  <c r="BG600" i="2"/>
  <c r="BF600" i="2"/>
  <c r="T600" i="2"/>
  <c r="R600" i="2"/>
  <c r="P600" i="2"/>
  <c r="BK600" i="2"/>
  <c r="J600" i="2"/>
  <c r="BE600" i="2"/>
  <c r="BI598" i="2"/>
  <c r="BH598" i="2"/>
  <c r="BG598" i="2"/>
  <c r="BF598" i="2"/>
  <c r="T598" i="2"/>
  <c r="R598" i="2"/>
  <c r="P598" i="2"/>
  <c r="BK598" i="2"/>
  <c r="J598" i="2"/>
  <c r="BE598" i="2"/>
  <c r="BI596" i="2"/>
  <c r="BH596" i="2"/>
  <c r="BG596" i="2"/>
  <c r="BF596" i="2"/>
  <c r="T596" i="2"/>
  <c r="R596" i="2"/>
  <c r="P596" i="2"/>
  <c r="BK596" i="2"/>
  <c r="J596" i="2"/>
  <c r="BE596" i="2"/>
  <c r="BI594" i="2"/>
  <c r="BH594" i="2"/>
  <c r="BG594" i="2"/>
  <c r="BF594" i="2"/>
  <c r="T594" i="2"/>
  <c r="R594" i="2"/>
  <c r="P594" i="2"/>
  <c r="BK594" i="2"/>
  <c r="J594" i="2"/>
  <c r="BE594" i="2"/>
  <c r="BI592" i="2"/>
  <c r="BH592" i="2"/>
  <c r="BG592" i="2"/>
  <c r="BF592" i="2"/>
  <c r="T592" i="2"/>
  <c r="R592" i="2"/>
  <c r="P592" i="2"/>
  <c r="BK592" i="2"/>
  <c r="J592" i="2"/>
  <c r="BE592" i="2"/>
  <c r="BI590" i="2"/>
  <c r="BH590" i="2"/>
  <c r="BG590" i="2"/>
  <c r="BF590" i="2"/>
  <c r="T590" i="2"/>
  <c r="R590" i="2"/>
  <c r="P590" i="2"/>
  <c r="BK590" i="2"/>
  <c r="J590" i="2"/>
  <c r="BE590" i="2"/>
  <c r="BI588" i="2"/>
  <c r="BH588" i="2"/>
  <c r="BG588" i="2"/>
  <c r="BF588" i="2"/>
  <c r="T588" i="2"/>
  <c r="R588" i="2"/>
  <c r="P588" i="2"/>
  <c r="BK588" i="2"/>
  <c r="J588" i="2"/>
  <c r="BE588" i="2"/>
  <c r="BI586" i="2"/>
  <c r="BH586" i="2"/>
  <c r="BG586" i="2"/>
  <c r="BF586" i="2"/>
  <c r="T586" i="2"/>
  <c r="R586" i="2"/>
  <c r="P586" i="2"/>
  <c r="BK586" i="2"/>
  <c r="J586" i="2"/>
  <c r="BE586" i="2"/>
  <c r="BI583" i="2"/>
  <c r="BH583" i="2"/>
  <c r="BG583" i="2"/>
  <c r="BF583" i="2"/>
  <c r="T583" i="2"/>
  <c r="R583" i="2"/>
  <c r="P583" i="2"/>
  <c r="BK583" i="2"/>
  <c r="J583" i="2"/>
  <c r="BE583" i="2"/>
  <c r="BI577" i="2"/>
  <c r="BH577" i="2"/>
  <c r="BG577" i="2"/>
  <c r="BF577" i="2"/>
  <c r="T577" i="2"/>
  <c r="R577" i="2"/>
  <c r="P577" i="2"/>
  <c r="BK577" i="2"/>
  <c r="J577" i="2"/>
  <c r="BE577" i="2"/>
  <c r="BI575" i="2"/>
  <c r="BH575" i="2"/>
  <c r="BG575" i="2"/>
  <c r="BF575" i="2"/>
  <c r="T575" i="2"/>
  <c r="R575" i="2"/>
  <c r="P575" i="2"/>
  <c r="BK575" i="2"/>
  <c r="J575" i="2"/>
  <c r="BE575" i="2"/>
  <c r="BI572" i="2"/>
  <c r="BH572" i="2"/>
  <c r="BG572" i="2"/>
  <c r="BF572" i="2"/>
  <c r="T572" i="2"/>
  <c r="R572" i="2"/>
  <c r="P572" i="2"/>
  <c r="BK572" i="2"/>
  <c r="J572" i="2"/>
  <c r="BE572" i="2"/>
  <c r="BI570" i="2"/>
  <c r="BH570" i="2"/>
  <c r="BG570" i="2"/>
  <c r="BF570" i="2"/>
  <c r="T570" i="2"/>
  <c r="R570" i="2"/>
  <c r="P570" i="2"/>
  <c r="BK570" i="2"/>
  <c r="J570" i="2"/>
  <c r="BE570" i="2"/>
  <c r="BI568" i="2"/>
  <c r="BH568" i="2"/>
  <c r="BG568" i="2"/>
  <c r="BF568" i="2"/>
  <c r="T568" i="2"/>
  <c r="R568" i="2"/>
  <c r="P568" i="2"/>
  <c r="BK568" i="2"/>
  <c r="J568" i="2"/>
  <c r="BE568" i="2"/>
  <c r="BI566" i="2"/>
  <c r="BH566" i="2"/>
  <c r="BG566" i="2"/>
  <c r="BF566" i="2"/>
  <c r="T566" i="2"/>
  <c r="R566" i="2"/>
  <c r="P566" i="2"/>
  <c r="BK566" i="2"/>
  <c r="J566" i="2"/>
  <c r="BE566" i="2"/>
  <c r="BI564" i="2"/>
  <c r="BH564" i="2"/>
  <c r="BG564" i="2"/>
  <c r="BF564" i="2"/>
  <c r="T564" i="2"/>
  <c r="R564" i="2"/>
  <c r="P564" i="2"/>
  <c r="BK564" i="2"/>
  <c r="J564" i="2"/>
  <c r="BE564" i="2"/>
  <c r="BI562" i="2"/>
  <c r="BH562" i="2"/>
  <c r="BG562" i="2"/>
  <c r="BF562" i="2"/>
  <c r="T562" i="2"/>
  <c r="R562" i="2"/>
  <c r="P562" i="2"/>
  <c r="BK562" i="2"/>
  <c r="J562" i="2"/>
  <c r="BE562" i="2"/>
  <c r="BI560" i="2"/>
  <c r="BH560" i="2"/>
  <c r="BG560" i="2"/>
  <c r="BF560" i="2"/>
  <c r="T560" i="2"/>
  <c r="R560" i="2"/>
  <c r="P560" i="2"/>
  <c r="BK560" i="2"/>
  <c r="J560" i="2"/>
  <c r="BE560" i="2"/>
  <c r="BI557" i="2"/>
  <c r="BH557" i="2"/>
  <c r="BG557" i="2"/>
  <c r="BF557" i="2"/>
  <c r="T557" i="2"/>
  <c r="R557" i="2"/>
  <c r="P557" i="2"/>
  <c r="BK557" i="2"/>
  <c r="J557" i="2"/>
  <c r="BE557" i="2"/>
  <c r="BI555" i="2"/>
  <c r="BH555" i="2"/>
  <c r="BG555" i="2"/>
  <c r="BF555" i="2"/>
  <c r="T555" i="2"/>
  <c r="R555" i="2"/>
  <c r="P555" i="2"/>
  <c r="BK555" i="2"/>
  <c r="J555" i="2"/>
  <c r="BE555" i="2"/>
  <c r="BI553" i="2"/>
  <c r="BH553" i="2"/>
  <c r="BG553" i="2"/>
  <c r="BF553" i="2"/>
  <c r="T553" i="2"/>
  <c r="R553" i="2"/>
  <c r="P553" i="2"/>
  <c r="BK553" i="2"/>
  <c r="J553" i="2"/>
  <c r="BE553" i="2"/>
  <c r="BI551" i="2"/>
  <c r="BH551" i="2"/>
  <c r="BG551" i="2"/>
  <c r="BF551" i="2"/>
  <c r="T551" i="2"/>
  <c r="R551" i="2"/>
  <c r="P551" i="2"/>
  <c r="BK551" i="2"/>
  <c r="J551" i="2"/>
  <c r="BE551" i="2"/>
  <c r="BI549" i="2"/>
  <c r="BH549" i="2"/>
  <c r="BG549" i="2"/>
  <c r="BF549" i="2"/>
  <c r="T549" i="2"/>
  <c r="R549" i="2"/>
  <c r="P549" i="2"/>
  <c r="BK549" i="2"/>
  <c r="J549" i="2"/>
  <c r="BE549" i="2"/>
  <c r="BI547" i="2"/>
  <c r="BH547" i="2"/>
  <c r="BG547" i="2"/>
  <c r="BF547" i="2"/>
  <c r="T547" i="2"/>
  <c r="R547" i="2"/>
  <c r="P547" i="2"/>
  <c r="BK547" i="2"/>
  <c r="J547" i="2"/>
  <c r="BE547" i="2"/>
  <c r="BI545" i="2"/>
  <c r="BH545" i="2"/>
  <c r="BG545" i="2"/>
  <c r="BF545" i="2"/>
  <c r="T545" i="2"/>
  <c r="R545" i="2"/>
  <c r="P545" i="2"/>
  <c r="BK545" i="2"/>
  <c r="J545" i="2"/>
  <c r="BE545" i="2"/>
  <c r="BI543" i="2"/>
  <c r="BH543" i="2"/>
  <c r="BG543" i="2"/>
  <c r="BF543" i="2"/>
  <c r="T543" i="2"/>
  <c r="R543" i="2"/>
  <c r="P543" i="2"/>
  <c r="BK543" i="2"/>
  <c r="J543" i="2"/>
  <c r="BE543" i="2"/>
  <c r="BI533" i="2"/>
  <c r="BH533" i="2"/>
  <c r="BG533" i="2"/>
  <c r="BF533" i="2"/>
  <c r="T533" i="2"/>
  <c r="R533" i="2"/>
  <c r="P533" i="2"/>
  <c r="BK533" i="2"/>
  <c r="J533" i="2"/>
  <c r="BE533" i="2"/>
  <c r="BI527" i="2"/>
  <c r="BH527" i="2"/>
  <c r="BG527" i="2"/>
  <c r="BF527" i="2"/>
  <c r="T527" i="2"/>
  <c r="R527" i="2"/>
  <c r="P527" i="2"/>
  <c r="BK527" i="2"/>
  <c r="J527" i="2"/>
  <c r="BE527" i="2"/>
  <c r="BI526" i="2"/>
  <c r="BH526" i="2"/>
  <c r="BG526" i="2"/>
  <c r="BF526" i="2"/>
  <c r="T526" i="2"/>
  <c r="R526" i="2"/>
  <c r="P526" i="2"/>
  <c r="BK526" i="2"/>
  <c r="J526" i="2"/>
  <c r="BE526" i="2"/>
  <c r="BI524" i="2"/>
  <c r="BH524" i="2"/>
  <c r="BG524" i="2"/>
  <c r="BF524" i="2"/>
  <c r="T524" i="2"/>
  <c r="R524" i="2"/>
  <c r="P524" i="2"/>
  <c r="BK524" i="2"/>
  <c r="J524" i="2"/>
  <c r="BE524" i="2"/>
  <c r="BI522" i="2"/>
  <c r="BH522" i="2"/>
  <c r="BG522" i="2"/>
  <c r="BF522" i="2"/>
  <c r="T522" i="2"/>
  <c r="R522" i="2"/>
  <c r="P522" i="2"/>
  <c r="BK522" i="2"/>
  <c r="J522" i="2"/>
  <c r="BE522" i="2"/>
  <c r="BI520" i="2"/>
  <c r="BH520" i="2"/>
  <c r="BG520" i="2"/>
  <c r="BF520" i="2"/>
  <c r="T520" i="2"/>
  <c r="R520" i="2"/>
  <c r="P520" i="2"/>
  <c r="BK520" i="2"/>
  <c r="J520" i="2"/>
  <c r="BE520" i="2"/>
  <c r="BI518" i="2"/>
  <c r="BH518" i="2"/>
  <c r="BG518" i="2"/>
  <c r="BF518" i="2"/>
  <c r="T518" i="2"/>
  <c r="R518" i="2"/>
  <c r="P518" i="2"/>
  <c r="BK518" i="2"/>
  <c r="J518" i="2"/>
  <c r="BE518" i="2"/>
  <c r="BI514" i="2"/>
  <c r="BH514" i="2"/>
  <c r="BG514" i="2"/>
  <c r="BF514" i="2"/>
  <c r="T514" i="2"/>
  <c r="R514" i="2"/>
  <c r="P514" i="2"/>
  <c r="BK514" i="2"/>
  <c r="J514" i="2"/>
  <c r="BE514" i="2"/>
  <c r="BI512" i="2"/>
  <c r="BH512" i="2"/>
  <c r="BG512" i="2"/>
  <c r="BF512" i="2"/>
  <c r="T512" i="2"/>
  <c r="R512" i="2"/>
  <c r="P512" i="2"/>
  <c r="BK512" i="2"/>
  <c r="J512" i="2"/>
  <c r="BE512" i="2"/>
  <c r="BI506" i="2"/>
  <c r="BH506" i="2"/>
  <c r="BG506" i="2"/>
  <c r="BF506" i="2"/>
  <c r="T506" i="2"/>
  <c r="R506" i="2"/>
  <c r="P506" i="2"/>
  <c r="BK506" i="2"/>
  <c r="J506" i="2"/>
  <c r="BE506" i="2"/>
  <c r="BI504" i="2"/>
  <c r="BH504" i="2"/>
  <c r="BG504" i="2"/>
  <c r="BF504" i="2"/>
  <c r="T504" i="2"/>
  <c r="R504" i="2"/>
  <c r="P504" i="2"/>
  <c r="BK504" i="2"/>
  <c r="J504" i="2"/>
  <c r="BE504" i="2"/>
  <c r="BI494" i="2"/>
  <c r="BH494" i="2"/>
  <c r="BG494" i="2"/>
  <c r="BF494" i="2"/>
  <c r="T494" i="2"/>
  <c r="R494" i="2"/>
  <c r="P494" i="2"/>
  <c r="BK494" i="2"/>
  <c r="J494" i="2"/>
  <c r="BE494" i="2"/>
  <c r="BI492" i="2"/>
  <c r="BH492" i="2"/>
  <c r="BG492" i="2"/>
  <c r="BF492" i="2"/>
  <c r="T492" i="2"/>
  <c r="R492" i="2"/>
  <c r="P492" i="2"/>
  <c r="BK492" i="2"/>
  <c r="J492" i="2"/>
  <c r="BE492" i="2"/>
  <c r="BI490" i="2"/>
  <c r="BH490" i="2"/>
  <c r="BG490" i="2"/>
  <c r="BF490" i="2"/>
  <c r="T490" i="2"/>
  <c r="R490" i="2"/>
  <c r="P490" i="2"/>
  <c r="BK490" i="2"/>
  <c r="J490" i="2"/>
  <c r="BE490" i="2"/>
  <c r="BI488" i="2"/>
  <c r="BH488" i="2"/>
  <c r="BG488" i="2"/>
  <c r="BF488" i="2"/>
  <c r="T488" i="2"/>
  <c r="R488" i="2"/>
  <c r="P488" i="2"/>
  <c r="BK488" i="2"/>
  <c r="J488" i="2"/>
  <c r="BE488" i="2"/>
  <c r="BI486" i="2"/>
  <c r="BH486" i="2"/>
  <c r="BG486" i="2"/>
  <c r="BF486" i="2"/>
  <c r="T486" i="2"/>
  <c r="R486" i="2"/>
  <c r="P486" i="2"/>
  <c r="BK486" i="2"/>
  <c r="J486" i="2"/>
  <c r="BE486" i="2"/>
  <c r="BI483" i="2"/>
  <c r="BH483" i="2"/>
  <c r="BG483" i="2"/>
  <c r="BF483" i="2"/>
  <c r="T483" i="2"/>
  <c r="R483" i="2"/>
  <c r="P483" i="2"/>
  <c r="BK483" i="2"/>
  <c r="J483" i="2"/>
  <c r="BE483" i="2"/>
  <c r="BI481" i="2"/>
  <c r="BH481" i="2"/>
  <c r="BG481" i="2"/>
  <c r="BF481" i="2"/>
  <c r="T481" i="2"/>
  <c r="R481" i="2"/>
  <c r="P481" i="2"/>
  <c r="BK481" i="2"/>
  <c r="J481" i="2"/>
  <c r="BE481" i="2"/>
  <c r="BI479" i="2"/>
  <c r="BH479" i="2"/>
  <c r="BG479" i="2"/>
  <c r="BF479" i="2"/>
  <c r="T479" i="2"/>
  <c r="R479" i="2"/>
  <c r="P479" i="2"/>
  <c r="BK479" i="2"/>
  <c r="J479" i="2"/>
  <c r="BE479" i="2"/>
  <c r="BI477" i="2"/>
  <c r="BH477" i="2"/>
  <c r="BG477" i="2"/>
  <c r="BF477" i="2"/>
  <c r="T477" i="2"/>
  <c r="R477" i="2"/>
  <c r="P477" i="2"/>
  <c r="BK477" i="2"/>
  <c r="J477" i="2"/>
  <c r="BE477" i="2"/>
  <c r="BI475" i="2"/>
  <c r="BH475" i="2"/>
  <c r="BG475" i="2"/>
  <c r="BF475" i="2"/>
  <c r="T475" i="2"/>
  <c r="R475" i="2"/>
  <c r="P475" i="2"/>
  <c r="BK475" i="2"/>
  <c r="J475" i="2"/>
  <c r="BE475" i="2"/>
  <c r="BI473" i="2"/>
  <c r="BH473" i="2"/>
  <c r="BG473" i="2"/>
  <c r="BF473" i="2"/>
  <c r="T473" i="2"/>
  <c r="R473" i="2"/>
  <c r="P473" i="2"/>
  <c r="BK473" i="2"/>
  <c r="J473" i="2"/>
  <c r="BE473" i="2"/>
  <c r="BI471" i="2"/>
  <c r="BH471" i="2"/>
  <c r="BG471" i="2"/>
  <c r="BF471" i="2"/>
  <c r="T471" i="2"/>
  <c r="R471" i="2"/>
  <c r="P471" i="2"/>
  <c r="BK471" i="2"/>
  <c r="J471" i="2"/>
  <c r="BE471" i="2" s="1"/>
  <c r="BI469" i="2"/>
  <c r="BH469" i="2"/>
  <c r="BG469" i="2"/>
  <c r="BF469" i="2"/>
  <c r="T469" i="2"/>
  <c r="R469" i="2"/>
  <c r="P469" i="2"/>
  <c r="BK469" i="2"/>
  <c r="J469" i="2"/>
  <c r="BE469" i="2"/>
  <c r="BI467" i="2"/>
  <c r="BH467" i="2"/>
  <c r="BG467" i="2"/>
  <c r="BF467" i="2"/>
  <c r="T467" i="2"/>
  <c r="R467" i="2"/>
  <c r="P467" i="2"/>
  <c r="BK467" i="2"/>
  <c r="J467" i="2"/>
  <c r="BE467" i="2"/>
  <c r="BI465" i="2"/>
  <c r="BH465" i="2"/>
  <c r="BG465" i="2"/>
  <c r="BF465" i="2"/>
  <c r="T465" i="2"/>
  <c r="R465" i="2"/>
  <c r="P465" i="2"/>
  <c r="BK465" i="2"/>
  <c r="J465" i="2"/>
  <c r="BE465" i="2"/>
  <c r="BI462" i="2"/>
  <c r="BH462" i="2"/>
  <c r="BG462" i="2"/>
  <c r="BF462" i="2"/>
  <c r="T462" i="2"/>
  <c r="R462" i="2"/>
  <c r="P462" i="2"/>
  <c r="BK462" i="2"/>
  <c r="J462" i="2"/>
  <c r="BE462" i="2"/>
  <c r="BI460" i="2"/>
  <c r="BH460" i="2"/>
  <c r="BG460" i="2"/>
  <c r="BF460" i="2"/>
  <c r="T460" i="2"/>
  <c r="R460" i="2"/>
  <c r="P460" i="2"/>
  <c r="BK460" i="2"/>
  <c r="J460" i="2"/>
  <c r="BE460" i="2"/>
  <c r="BI458" i="2"/>
  <c r="BH458" i="2"/>
  <c r="BG458" i="2"/>
  <c r="BF458" i="2"/>
  <c r="T458" i="2"/>
  <c r="R458" i="2"/>
  <c r="P458" i="2"/>
  <c r="BK458" i="2"/>
  <c r="J458" i="2"/>
  <c r="BE458" i="2"/>
  <c r="BI456" i="2"/>
  <c r="BH456" i="2"/>
  <c r="BG456" i="2"/>
  <c r="BF456" i="2"/>
  <c r="T456" i="2"/>
  <c r="R456" i="2"/>
  <c r="P456" i="2"/>
  <c r="BK456" i="2"/>
  <c r="J456" i="2"/>
  <c r="BE456" i="2"/>
  <c r="BI454" i="2"/>
  <c r="BH454" i="2"/>
  <c r="BG454" i="2"/>
  <c r="BF454" i="2"/>
  <c r="T454" i="2"/>
  <c r="R454" i="2"/>
  <c r="P454" i="2"/>
  <c r="BK454" i="2"/>
  <c r="J454" i="2"/>
  <c r="BE454" i="2"/>
  <c r="BI452" i="2"/>
  <c r="BH452" i="2"/>
  <c r="BG452" i="2"/>
  <c r="BF452" i="2"/>
  <c r="T452" i="2"/>
  <c r="R452" i="2"/>
  <c r="P452" i="2"/>
  <c r="BK452" i="2"/>
  <c r="J452" i="2"/>
  <c r="BE452" i="2"/>
  <c r="BI450" i="2"/>
  <c r="BH450" i="2"/>
  <c r="BG450" i="2"/>
  <c r="BF450" i="2"/>
  <c r="T450" i="2"/>
  <c r="R450" i="2"/>
  <c r="P450" i="2"/>
  <c r="BK450" i="2"/>
  <c r="J450" i="2"/>
  <c r="BE450" i="2"/>
  <c r="BI447" i="2"/>
  <c r="BH447" i="2"/>
  <c r="BG447" i="2"/>
  <c r="BF447" i="2"/>
  <c r="T447" i="2"/>
  <c r="R447" i="2"/>
  <c r="P447" i="2"/>
  <c r="BK447" i="2"/>
  <c r="J447" i="2"/>
  <c r="BE447" i="2"/>
  <c r="BI444" i="2"/>
  <c r="BH444" i="2"/>
  <c r="BG444" i="2"/>
  <c r="BF444" i="2"/>
  <c r="T444" i="2"/>
  <c r="R444" i="2"/>
  <c r="P444" i="2"/>
  <c r="BK444" i="2"/>
  <c r="J444" i="2"/>
  <c r="BE444" i="2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/>
  <c r="BI438" i="2"/>
  <c r="BH438" i="2"/>
  <c r="BG438" i="2"/>
  <c r="BF438" i="2"/>
  <c r="T438" i="2"/>
  <c r="R438" i="2"/>
  <c r="P438" i="2"/>
  <c r="BK438" i="2"/>
  <c r="J438" i="2"/>
  <c r="BE438" i="2"/>
  <c r="BI435" i="2"/>
  <c r="BH435" i="2"/>
  <c r="BG435" i="2"/>
  <c r="BF435" i="2"/>
  <c r="T435" i="2"/>
  <c r="R435" i="2"/>
  <c r="P435" i="2"/>
  <c r="BK435" i="2"/>
  <c r="J435" i="2"/>
  <c r="BE435" i="2"/>
  <c r="BI432" i="2"/>
  <c r="BH432" i="2"/>
  <c r="BG432" i="2"/>
  <c r="BF432" i="2"/>
  <c r="T432" i="2"/>
  <c r="R432" i="2"/>
  <c r="P432" i="2"/>
  <c r="BK432" i="2"/>
  <c r="J432" i="2"/>
  <c r="BE432" i="2"/>
  <c r="BI429" i="2"/>
  <c r="BH429" i="2"/>
  <c r="BG429" i="2"/>
  <c r="BF429" i="2"/>
  <c r="T429" i="2"/>
  <c r="R429" i="2"/>
  <c r="P429" i="2"/>
  <c r="BK429" i="2"/>
  <c r="J429" i="2"/>
  <c r="BE429" i="2"/>
  <c r="BI427" i="2"/>
  <c r="BH427" i="2"/>
  <c r="BG427" i="2"/>
  <c r="BF427" i="2"/>
  <c r="T427" i="2"/>
  <c r="R427" i="2"/>
  <c r="P427" i="2"/>
  <c r="BK427" i="2"/>
  <c r="J427" i="2"/>
  <c r="BE427" i="2"/>
  <c r="BI425" i="2"/>
  <c r="BH425" i="2"/>
  <c r="BG425" i="2"/>
  <c r="BF425" i="2"/>
  <c r="T425" i="2"/>
  <c r="T420" i="2" s="1"/>
  <c r="R425" i="2"/>
  <c r="R420" i="2" s="1"/>
  <c r="P425" i="2"/>
  <c r="BK425" i="2"/>
  <c r="J425" i="2"/>
  <c r="BE425" i="2"/>
  <c r="BI423" i="2"/>
  <c r="BH423" i="2"/>
  <c r="BG423" i="2"/>
  <c r="BF423" i="2"/>
  <c r="T423" i="2"/>
  <c r="R423" i="2"/>
  <c r="P423" i="2"/>
  <c r="BK423" i="2"/>
  <c r="BK420" i="2" s="1"/>
  <c r="J420" i="2" s="1"/>
  <c r="J101" i="2" s="1"/>
  <c r="J423" i="2"/>
  <c r="BE423" i="2"/>
  <c r="BI421" i="2"/>
  <c r="BH421" i="2"/>
  <c r="BG421" i="2"/>
  <c r="BF421" i="2"/>
  <c r="T421" i="2"/>
  <c r="R421" i="2"/>
  <c r="P421" i="2"/>
  <c r="P420" i="2"/>
  <c r="BK421" i="2"/>
  <c r="J421" i="2"/>
  <c r="BE421" i="2"/>
  <c r="BI418" i="2"/>
  <c r="BH418" i="2"/>
  <c r="BG418" i="2"/>
  <c r="BF418" i="2"/>
  <c r="T418" i="2"/>
  <c r="R418" i="2"/>
  <c r="P418" i="2"/>
  <c r="BK418" i="2"/>
  <c r="J418" i="2"/>
  <c r="BE418" i="2"/>
  <c r="BI416" i="2"/>
  <c r="BH416" i="2"/>
  <c r="BG416" i="2"/>
  <c r="BF416" i="2"/>
  <c r="T416" i="2"/>
  <c r="R416" i="2"/>
  <c r="P416" i="2"/>
  <c r="BK416" i="2"/>
  <c r="J416" i="2"/>
  <c r="BE416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R410" i="2"/>
  <c r="P410" i="2"/>
  <c r="BK410" i="2"/>
  <c r="J410" i="2"/>
  <c r="BE410" i="2" s="1"/>
  <c r="BI408" i="2"/>
  <c r="BH408" i="2"/>
  <c r="BG408" i="2"/>
  <c r="BF408" i="2"/>
  <c r="T408" i="2"/>
  <c r="R408" i="2"/>
  <c r="P408" i="2"/>
  <c r="BK408" i="2"/>
  <c r="J408" i="2"/>
  <c r="BE408" i="2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R400" i="2"/>
  <c r="P400" i="2"/>
  <c r="BK400" i="2"/>
  <c r="J400" i="2"/>
  <c r="BE400" i="2"/>
  <c r="BI399" i="2"/>
  <c r="BH399" i="2"/>
  <c r="BG399" i="2"/>
  <c r="BF399" i="2"/>
  <c r="T399" i="2"/>
  <c r="R399" i="2"/>
  <c r="P399" i="2"/>
  <c r="BK399" i="2"/>
  <c r="J399" i="2"/>
  <c r="BE399" i="2" s="1"/>
  <c r="BI398" i="2"/>
  <c r="BH398" i="2"/>
  <c r="BG398" i="2"/>
  <c r="BF398" i="2"/>
  <c r="T398" i="2"/>
  <c r="R398" i="2"/>
  <c r="P398" i="2"/>
  <c r="BK398" i="2"/>
  <c r="J398" i="2"/>
  <c r="BE398" i="2"/>
  <c r="BI397" i="2"/>
  <c r="BH397" i="2"/>
  <c r="BG397" i="2"/>
  <c r="BF397" i="2"/>
  <c r="T397" i="2"/>
  <c r="R397" i="2"/>
  <c r="P397" i="2"/>
  <c r="BK397" i="2"/>
  <c r="J397" i="2"/>
  <c r="BE397" i="2"/>
  <c r="BI396" i="2"/>
  <c r="BH396" i="2"/>
  <c r="BG396" i="2"/>
  <c r="BF396" i="2"/>
  <c r="T396" i="2"/>
  <c r="R396" i="2"/>
  <c r="P396" i="2"/>
  <c r="BK396" i="2"/>
  <c r="J396" i="2"/>
  <c r="BE396" i="2" s="1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/>
  <c r="BI386" i="2"/>
  <c r="BH386" i="2"/>
  <c r="BG386" i="2"/>
  <c r="BF386" i="2"/>
  <c r="T386" i="2"/>
  <c r="R386" i="2"/>
  <c r="P386" i="2"/>
  <c r="BK386" i="2"/>
  <c r="J386" i="2"/>
  <c r="BE386" i="2"/>
  <c r="BI384" i="2"/>
  <c r="BH384" i="2"/>
  <c r="BG384" i="2"/>
  <c r="BF384" i="2"/>
  <c r="T384" i="2"/>
  <c r="R384" i="2"/>
  <c r="P384" i="2"/>
  <c r="BK384" i="2"/>
  <c r="J384" i="2"/>
  <c r="BE384" i="2"/>
  <c r="BI382" i="2"/>
  <c r="BH382" i="2"/>
  <c r="BG382" i="2"/>
  <c r="BF382" i="2"/>
  <c r="T382" i="2"/>
  <c r="R382" i="2"/>
  <c r="P382" i="2"/>
  <c r="BK382" i="2"/>
  <c r="J382" i="2"/>
  <c r="BE382" i="2"/>
  <c r="BI379" i="2"/>
  <c r="BH379" i="2"/>
  <c r="BG379" i="2"/>
  <c r="BF379" i="2"/>
  <c r="T379" i="2"/>
  <c r="R379" i="2"/>
  <c r="P379" i="2"/>
  <c r="BK379" i="2"/>
  <c r="J379" i="2"/>
  <c r="BE379" i="2"/>
  <c r="BI377" i="2"/>
  <c r="BH377" i="2"/>
  <c r="BG377" i="2"/>
  <c r="BF377" i="2"/>
  <c r="T377" i="2"/>
  <c r="R377" i="2"/>
  <c r="P377" i="2"/>
  <c r="BK377" i="2"/>
  <c r="J377" i="2"/>
  <c r="BE377" i="2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P361" i="2" s="1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T361" i="2"/>
  <c r="R362" i="2"/>
  <c r="R361" i="2" s="1"/>
  <c r="P362" i="2"/>
  <c r="BK362" i="2"/>
  <c r="BK361" i="2"/>
  <c r="J361" i="2" s="1"/>
  <c r="J100" i="2" s="1"/>
  <c r="J362" i="2"/>
  <c r="BE362" i="2"/>
  <c r="BI359" i="2"/>
  <c r="BH359" i="2"/>
  <c r="BG359" i="2"/>
  <c r="BF359" i="2"/>
  <c r="T359" i="2"/>
  <c r="R359" i="2"/>
  <c r="P359" i="2"/>
  <c r="BK359" i="2"/>
  <c r="J359" i="2"/>
  <c r="BE359" i="2" s="1"/>
  <c r="BI353" i="2"/>
  <c r="BH353" i="2"/>
  <c r="BG353" i="2"/>
  <c r="BF353" i="2"/>
  <c r="T353" i="2"/>
  <c r="R353" i="2"/>
  <c r="P353" i="2"/>
  <c r="BK353" i="2"/>
  <c r="J353" i="2"/>
  <c r="BE353" i="2"/>
  <c r="BI350" i="2"/>
  <c r="BH350" i="2"/>
  <c r="BG350" i="2"/>
  <c r="BF350" i="2"/>
  <c r="T350" i="2"/>
  <c r="R350" i="2"/>
  <c r="P350" i="2"/>
  <c r="BK350" i="2"/>
  <c r="J350" i="2"/>
  <c r="BE350" i="2" s="1"/>
  <c r="BI344" i="2"/>
  <c r="BH344" i="2"/>
  <c r="BG344" i="2"/>
  <c r="BF344" i="2"/>
  <c r="T344" i="2"/>
  <c r="R344" i="2"/>
  <c r="P344" i="2"/>
  <c r="BK344" i="2"/>
  <c r="J344" i="2"/>
  <c r="BE344" i="2"/>
  <c r="BI341" i="2"/>
  <c r="BH341" i="2"/>
  <c r="BG341" i="2"/>
  <c r="BF341" i="2"/>
  <c r="T341" i="2"/>
  <c r="R341" i="2"/>
  <c r="P341" i="2"/>
  <c r="BK341" i="2"/>
  <c r="J341" i="2"/>
  <c r="BE341" i="2"/>
  <c r="BI333" i="2"/>
  <c r="BH333" i="2"/>
  <c r="BG333" i="2"/>
  <c r="BF333" i="2"/>
  <c r="T333" i="2"/>
  <c r="R333" i="2"/>
  <c r="P333" i="2"/>
  <c r="BK333" i="2"/>
  <c r="J333" i="2"/>
  <c r="BE333" i="2"/>
  <c r="BI330" i="2"/>
  <c r="BH330" i="2"/>
  <c r="BG330" i="2"/>
  <c r="BF330" i="2"/>
  <c r="T330" i="2"/>
  <c r="R330" i="2"/>
  <c r="P330" i="2"/>
  <c r="BK330" i="2"/>
  <c r="J330" i="2"/>
  <c r="BE330" i="2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/>
  <c r="BI314" i="2"/>
  <c r="BH314" i="2"/>
  <c r="BG314" i="2"/>
  <c r="BF314" i="2"/>
  <c r="T314" i="2"/>
  <c r="R314" i="2"/>
  <c r="P314" i="2"/>
  <c r="BK314" i="2"/>
  <c r="J314" i="2"/>
  <c r="BE314" i="2"/>
  <c r="BI307" i="2"/>
  <c r="BH307" i="2"/>
  <c r="BG307" i="2"/>
  <c r="BF307" i="2"/>
  <c r="T307" i="2"/>
  <c r="R307" i="2"/>
  <c r="P307" i="2"/>
  <c r="BK307" i="2"/>
  <c r="J307" i="2"/>
  <c r="BE307" i="2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3" i="2"/>
  <c r="BH293" i="2"/>
  <c r="BG293" i="2"/>
  <c r="BF293" i="2"/>
  <c r="T293" i="2"/>
  <c r="R293" i="2"/>
  <c r="P293" i="2"/>
  <c r="BK293" i="2"/>
  <c r="J293" i="2"/>
  <c r="BE293" i="2"/>
  <c r="BI290" i="2"/>
  <c r="BH290" i="2"/>
  <c r="BG290" i="2"/>
  <c r="BF290" i="2"/>
  <c r="T290" i="2"/>
  <c r="R290" i="2"/>
  <c r="P290" i="2"/>
  <c r="BK290" i="2"/>
  <c r="J290" i="2"/>
  <c r="BE290" i="2" s="1"/>
  <c r="BI287" i="2"/>
  <c r="BH287" i="2"/>
  <c r="BG287" i="2"/>
  <c r="BF287" i="2"/>
  <c r="T287" i="2"/>
  <c r="R287" i="2"/>
  <c r="P287" i="2"/>
  <c r="BK287" i="2"/>
  <c r="J287" i="2"/>
  <c r="BE287" i="2"/>
  <c r="BI285" i="2"/>
  <c r="BH285" i="2"/>
  <c r="BG285" i="2"/>
  <c r="BF285" i="2"/>
  <c r="T285" i="2"/>
  <c r="R285" i="2"/>
  <c r="P285" i="2"/>
  <c r="BK285" i="2"/>
  <c r="J285" i="2"/>
  <c r="BE285" i="2"/>
  <c r="BI283" i="2"/>
  <c r="BH283" i="2"/>
  <c r="BG283" i="2"/>
  <c r="BF283" i="2"/>
  <c r="T283" i="2"/>
  <c r="R283" i="2"/>
  <c r="P283" i="2"/>
  <c r="BK283" i="2"/>
  <c r="BK279" i="2" s="1"/>
  <c r="J279" i="2" s="1"/>
  <c r="J99" i="2" s="1"/>
  <c r="J283" i="2"/>
  <c r="BE283" i="2"/>
  <c r="BI280" i="2"/>
  <c r="BH280" i="2"/>
  <c r="BG280" i="2"/>
  <c r="BF280" i="2"/>
  <c r="T280" i="2"/>
  <c r="T279" i="2" s="1"/>
  <c r="R280" i="2"/>
  <c r="R279" i="2" s="1"/>
  <c r="P280" i="2"/>
  <c r="P279" i="2"/>
  <c r="BK280" i="2"/>
  <c r="J280" i="2"/>
  <c r="BE280" i="2"/>
  <c r="BI277" i="2"/>
  <c r="BH277" i="2"/>
  <c r="BG277" i="2"/>
  <c r="BF277" i="2"/>
  <c r="T277" i="2"/>
  <c r="R277" i="2"/>
  <c r="P277" i="2"/>
  <c r="BK277" i="2"/>
  <c r="J277" i="2"/>
  <c r="BE277" i="2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R265" i="2" s="1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BK265" i="2" s="1"/>
  <c r="J265" i="2" s="1"/>
  <c r="J98" i="2" s="1"/>
  <c r="J268" i="2"/>
  <c r="BE268" i="2"/>
  <c r="BI266" i="2"/>
  <c r="BH266" i="2"/>
  <c r="BG266" i="2"/>
  <c r="BF266" i="2"/>
  <c r="T266" i="2"/>
  <c r="T265" i="2" s="1"/>
  <c r="R266" i="2"/>
  <c r="P266" i="2"/>
  <c r="P265" i="2"/>
  <c r="BK266" i="2"/>
  <c r="J266" i="2"/>
  <c r="BE266" i="2"/>
  <c r="BI263" i="2"/>
  <c r="BH263" i="2"/>
  <c r="BG263" i="2"/>
  <c r="BF263" i="2"/>
  <c r="T263" i="2"/>
  <c r="R263" i="2"/>
  <c r="P263" i="2"/>
  <c r="BK263" i="2"/>
  <c r="J263" i="2"/>
  <c r="BE263" i="2"/>
  <c r="BI261" i="2"/>
  <c r="BH261" i="2"/>
  <c r="BG261" i="2"/>
  <c r="BF261" i="2"/>
  <c r="T261" i="2"/>
  <c r="R261" i="2"/>
  <c r="P261" i="2"/>
  <c r="BK261" i="2"/>
  <c r="J261" i="2"/>
  <c r="BE261" i="2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/>
  <c r="BI253" i="2"/>
  <c r="BH253" i="2"/>
  <c r="BG253" i="2"/>
  <c r="BF253" i="2"/>
  <c r="T253" i="2"/>
  <c r="R253" i="2"/>
  <c r="P253" i="2"/>
  <c r="BK253" i="2"/>
  <c r="J253" i="2"/>
  <c r="BE253" i="2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R239" i="2"/>
  <c r="P239" i="2"/>
  <c r="BK239" i="2"/>
  <c r="J239" i="2"/>
  <c r="BE23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/>
  <c r="BI185" i="2"/>
  <c r="BH185" i="2"/>
  <c r="BG185" i="2"/>
  <c r="BF185" i="2"/>
  <c r="T185" i="2"/>
  <c r="R185" i="2"/>
  <c r="P185" i="2"/>
  <c r="BK185" i="2"/>
  <c r="J185" i="2"/>
  <c r="BE185" i="2" s="1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/>
  <c r="BI163" i="2"/>
  <c r="BH163" i="2"/>
  <c r="BG163" i="2"/>
  <c r="BF163" i="2"/>
  <c r="T163" i="2"/>
  <c r="R163" i="2"/>
  <c r="P163" i="2"/>
  <c r="BK163" i="2"/>
  <c r="J163" i="2"/>
  <c r="BE163" i="2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F36" i="2" s="1"/>
  <c r="BC95" i="1" s="1"/>
  <c r="BG136" i="2"/>
  <c r="BF136" i="2"/>
  <c r="T136" i="2"/>
  <c r="R136" i="2"/>
  <c r="P136" i="2"/>
  <c r="BK136" i="2"/>
  <c r="BK124" i="2" s="1"/>
  <c r="J136" i="2"/>
  <c r="BE136" i="2"/>
  <c r="BI130" i="2"/>
  <c r="BH130" i="2"/>
  <c r="BG130" i="2"/>
  <c r="BF130" i="2"/>
  <c r="J34" i="2" s="1"/>
  <c r="AW95" i="1" s="1"/>
  <c r="T130" i="2"/>
  <c r="R130" i="2"/>
  <c r="P130" i="2"/>
  <c r="BK130" i="2"/>
  <c r="J130" i="2"/>
  <c r="BE130" i="2"/>
  <c r="BI125" i="2"/>
  <c r="F37" i="2" s="1"/>
  <c r="BD95" i="1" s="1"/>
  <c r="BH125" i="2"/>
  <c r="BG125" i="2"/>
  <c r="F35" i="2" s="1"/>
  <c r="BB95" i="1" s="1"/>
  <c r="BB94" i="1" s="1"/>
  <c r="BF125" i="2"/>
  <c r="F34" i="2" s="1"/>
  <c r="BA95" i="1" s="1"/>
  <c r="T125" i="2"/>
  <c r="T124" i="2" s="1"/>
  <c r="T123" i="2" s="1"/>
  <c r="R125" i="2"/>
  <c r="R124" i="2" s="1"/>
  <c r="R123" i="2" s="1"/>
  <c r="P125" i="2"/>
  <c r="P124" i="2" s="1"/>
  <c r="P123" i="2" s="1"/>
  <c r="AU95" i="1" s="1"/>
  <c r="BK125" i="2"/>
  <c r="J125" i="2"/>
  <c r="BE125" i="2" s="1"/>
  <c r="F117" i="2"/>
  <c r="E115" i="2"/>
  <c r="F89" i="2"/>
  <c r="E87" i="2"/>
  <c r="J24" i="2"/>
  <c r="E24" i="2"/>
  <c r="J120" i="2"/>
  <c r="J92" i="2"/>
  <c r="J23" i="2"/>
  <c r="J21" i="2"/>
  <c r="E21" i="2"/>
  <c r="J119" i="2" s="1"/>
  <c r="J91" i="2"/>
  <c r="J20" i="2"/>
  <c r="J18" i="2"/>
  <c r="E18" i="2"/>
  <c r="F120" i="2"/>
  <c r="F92" i="2"/>
  <c r="J17" i="2"/>
  <c r="J15" i="2"/>
  <c r="E15" i="2"/>
  <c r="F119" i="2" s="1"/>
  <c r="F91" i="2"/>
  <c r="J14" i="2"/>
  <c r="J12" i="2"/>
  <c r="J89" i="2" s="1"/>
  <c r="J117" i="2"/>
  <c r="E7" i="2"/>
  <c r="E113" i="2"/>
  <c r="E85" i="2"/>
  <c r="AS94" i="1"/>
  <c r="L90" i="1"/>
  <c r="AM90" i="1"/>
  <c r="AM89" i="1"/>
  <c r="L89" i="1"/>
  <c r="AM87" i="1"/>
  <c r="L87" i="1"/>
  <c r="L85" i="1"/>
  <c r="L84" i="1"/>
  <c r="J124" i="2" l="1"/>
  <c r="J97" i="2" s="1"/>
  <c r="BK123" i="2"/>
  <c r="J123" i="2" s="1"/>
  <c r="P125" i="7"/>
  <c r="AU100" i="1" s="1"/>
  <c r="T123" i="4"/>
  <c r="J124" i="6"/>
  <c r="J97" i="6" s="1"/>
  <c r="W31" i="1"/>
  <c r="AX94" i="1"/>
  <c r="F33" i="3"/>
  <c r="AZ96" i="1" s="1"/>
  <c r="J33" i="3"/>
  <c r="AV96" i="1" s="1"/>
  <c r="AT96" i="1" s="1"/>
  <c r="J124" i="4"/>
  <c r="J97" i="4" s="1"/>
  <c r="BA94" i="1"/>
  <c r="F33" i="2"/>
  <c r="AZ95" i="1" s="1"/>
  <c r="J33" i="2"/>
  <c r="AV95" i="1" s="1"/>
  <c r="AT95" i="1" s="1"/>
  <c r="BK117" i="3"/>
  <c r="J117" i="3" s="1"/>
  <c r="J118" i="3"/>
  <c r="J97" i="3" s="1"/>
  <c r="F33" i="6"/>
  <c r="AZ99" i="1" s="1"/>
  <c r="J33" i="6"/>
  <c r="AV99" i="1" s="1"/>
  <c r="R176" i="4"/>
  <c r="R123" i="4" s="1"/>
  <c r="E113" i="5"/>
  <c r="E85" i="5"/>
  <c r="J124" i="5"/>
  <c r="J97" i="5" s="1"/>
  <c r="BK123" i="5"/>
  <c r="J123" i="5" s="1"/>
  <c r="J34" i="8"/>
  <c r="AW101" i="1" s="1"/>
  <c r="F34" i="8"/>
  <c r="BA101" i="1" s="1"/>
  <c r="R178" i="6"/>
  <c r="R123" i="6" s="1"/>
  <c r="F33" i="4"/>
  <c r="AZ97" i="1" s="1"/>
  <c r="F34" i="4"/>
  <c r="BA97" i="1" s="1"/>
  <c r="BK194" i="4"/>
  <c r="J194" i="4" s="1"/>
  <c r="J101" i="4" s="1"/>
  <c r="P202" i="4"/>
  <c r="J33" i="5"/>
  <c r="AV98" i="1" s="1"/>
  <c r="T124" i="5"/>
  <c r="P124" i="5"/>
  <c r="F34" i="6"/>
  <c r="BA99" i="1" s="1"/>
  <c r="BK174" i="6"/>
  <c r="J174" i="6" s="1"/>
  <c r="J99" i="6" s="1"/>
  <c r="F33" i="7"/>
  <c r="AZ100" i="1" s="1"/>
  <c r="R125" i="7"/>
  <c r="P210" i="7"/>
  <c r="T123" i="6"/>
  <c r="P199" i="7"/>
  <c r="J89" i="3"/>
  <c r="J92" i="4"/>
  <c r="P194" i="4"/>
  <c r="P123" i="4" s="1"/>
  <c r="AU97" i="1" s="1"/>
  <c r="R202" i="4"/>
  <c r="F120" i="5"/>
  <c r="F92" i="5"/>
  <c r="J34" i="5"/>
  <c r="AW98" i="1" s="1"/>
  <c r="P179" i="5"/>
  <c r="P206" i="5"/>
  <c r="F120" i="6"/>
  <c r="F92" i="6"/>
  <c r="P123" i="6"/>
  <c r="AU99" i="1" s="1"/>
  <c r="J119" i="7"/>
  <c r="J89" i="7"/>
  <c r="J114" i="8"/>
  <c r="J92" i="8"/>
  <c r="J33" i="8"/>
  <c r="AV101" i="1" s="1"/>
  <c r="F33" i="8"/>
  <c r="AZ101" i="1" s="1"/>
  <c r="R118" i="8"/>
  <c r="R117" i="8" s="1"/>
  <c r="F36" i="8"/>
  <c r="BC101" i="1" s="1"/>
  <c r="BC94" i="1" s="1"/>
  <c r="E113" i="6"/>
  <c r="E85" i="6"/>
  <c r="F37" i="7"/>
  <c r="BD100" i="1" s="1"/>
  <c r="BD94" i="1" s="1"/>
  <c r="W33" i="1" s="1"/>
  <c r="J96" i="8"/>
  <c r="J30" i="8"/>
  <c r="BK172" i="4"/>
  <c r="J172" i="4" s="1"/>
  <c r="J99" i="4" s="1"/>
  <c r="T179" i="5"/>
  <c r="J126" i="7"/>
  <c r="J97" i="7" s="1"/>
  <c r="BK125" i="7"/>
  <c r="J125" i="7" s="1"/>
  <c r="P182" i="7"/>
  <c r="J91" i="6"/>
  <c r="J120" i="6"/>
  <c r="J34" i="6"/>
  <c r="AW99" i="1" s="1"/>
  <c r="F121" i="7"/>
  <c r="J92" i="5"/>
  <c r="W32" i="1" l="1"/>
  <c r="AY94" i="1"/>
  <c r="AU94" i="1"/>
  <c r="W30" i="1"/>
  <c r="AW94" i="1"/>
  <c r="AK30" i="1" s="1"/>
  <c r="J96" i="5"/>
  <c r="J30" i="5"/>
  <c r="J96" i="7"/>
  <c r="J30" i="7"/>
  <c r="AT101" i="1"/>
  <c r="P123" i="5"/>
  <c r="AU98" i="1" s="1"/>
  <c r="BK123" i="4"/>
  <c r="J123" i="4" s="1"/>
  <c r="AG101" i="1"/>
  <c r="J39" i="8"/>
  <c r="T123" i="5"/>
  <c r="J96" i="3"/>
  <c r="J30" i="3"/>
  <c r="BK123" i="6"/>
  <c r="J123" i="6" s="1"/>
  <c r="J30" i="2"/>
  <c r="J96" i="2"/>
  <c r="AT98" i="1"/>
  <c r="AT99" i="1"/>
  <c r="AZ94" i="1"/>
  <c r="J96" i="4" l="1"/>
  <c r="J30" i="4"/>
  <c r="J96" i="6"/>
  <c r="J30" i="6"/>
  <c r="AV94" i="1"/>
  <c r="W29" i="1"/>
  <c r="AG96" i="1"/>
  <c r="AN96" i="1" s="1"/>
  <c r="J39" i="3"/>
  <c r="AG100" i="1"/>
  <c r="AN100" i="1" s="1"/>
  <c r="J39" i="7"/>
  <c r="AG95" i="1"/>
  <c r="J39" i="2"/>
  <c r="AN101" i="1"/>
  <c r="AG98" i="1"/>
  <c r="AN98" i="1" s="1"/>
  <c r="J39" i="5"/>
  <c r="AN95" i="1" l="1"/>
  <c r="AG97" i="1"/>
  <c r="AN97" i="1" s="1"/>
  <c r="J39" i="4"/>
  <c r="AK29" i="1"/>
  <c r="AT94" i="1"/>
  <c r="AG99" i="1"/>
  <c r="AN99" i="1" s="1"/>
  <c r="J39" i="6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<sst xmlns="http://schemas.openxmlformats.org/spreadsheetml/2006/main" count="12073" uniqueCount="1918">
  <si>
    <t>Export Komplet</t>
  </si>
  <si>
    <t/>
  </si>
  <si>
    <t>2.0</t>
  </si>
  <si>
    <t>ZAMOK</t>
  </si>
  <si>
    <t>False</t>
  </si>
  <si>
    <t>{dd001258-b72a-4cb7-a50b-c2125bebe674}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</si>
  <si>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</si>
  <si>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</si>
  <si>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</si>
  <si>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</si>
  <si>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</si>
  <si>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</si>
  <si>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</si>
  <si>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</si>
  <si>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CR35423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</si>
  <si>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</si>
  <si>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</si>
  <si>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silnice III/3542 Česká Rybná – půtah</t>
  </si>
  <si>
    <t>KSO:</t>
  </si>
  <si>
    <t>CC-CZ:</t>
  </si>
  <si>
    <t>Místo:</t>
  </si>
  <si>
    <t xml:space="preserve"> </t>
  </si>
  <si>
    <t>Datum:</t>
  </si>
  <si>
    <t>4. 6. 2020</t>
  </si>
  <si>
    <t>Zadavatel:</t>
  </si>
  <si>
    <t>IČ:</t>
  </si>
  <si>
    <t>00085031</t>
  </si>
  <si>
    <t>Správa a údržba silnic Pardubického kraje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</si>
  <si>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</si>
  <si>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</si>
  <si>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</si>
  <si>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</si>
  <si>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</si>
  <si>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</si>
  <si>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</si>
  <si>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</si>
  <si>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</si>
  <si>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</si>
  <si>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</si>
  <si>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</si>
  <si>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</si>
  <si>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</si>
  <si>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</si>
  <si>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</si>
  <si>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</si>
  <si>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</si>
  <si>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</si>
  <si>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</si>
  <si>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</si>
  <si>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</si>
  <si>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</si>
  <si>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</si>
  <si>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</si>
  <si>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</si>
  <si>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</si>
  <si>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</si>
  <si>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</si>
  <si>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</si>
  <si>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</si>
  <si>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</si>
  <si>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</si>
  <si>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</si>
  <si>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</si>
  <si>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</si>
  <si>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</si>
  <si>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</si>
  <si>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</si>
  <si>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</si>
  <si>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</si>
  <si>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</si>
  <si>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</si>
  <si>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</si>
  <si>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</si>
  <si>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</si>
  <si>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</si>
  <si>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</si>
  <si>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</si>
  <si>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</si>
  <si>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</si>
  <si>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</si>
  <si>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 silnice</t>
  </si>
  <si>
    <t>pozemní komunikace</t>
  </si>
  <si>
    <t>STA</t>
  </si>
  <si>
    <t>1</t>
  </si>
  <si>
    <t>{69aad52f-db8e-48c9-9c65-2b07187bff6e}</t>
  </si>
  <si>
    <t>DIO</t>
  </si>
  <si>
    <t>přechodné dopravní značení a  úprava objízdných tras</t>
  </si>
  <si>
    <t>{ba4e01dc-35e0-4e13-a899-3fabb4c3f855}</t>
  </si>
  <si>
    <t>SO 301</t>
  </si>
  <si>
    <t>stoka A</t>
  </si>
  <si>
    <t>{ef419dbf-9178-487c-b1c8-eb2912e01799}</t>
  </si>
  <si>
    <t>-1</t>
  </si>
  <si>
    <t>SO 302</t>
  </si>
  <si>
    <t>stoka B</t>
  </si>
  <si>
    <t>{51331d01-c3f8-4f26-93a9-e0e3957d57cb}</t>
  </si>
  <si>
    <t>SO 303</t>
  </si>
  <si>
    <t>stoka C</t>
  </si>
  <si>
    <t>{65bd51f1-d4f3-45aa-9986-8e799604c2ac}</t>
  </si>
  <si>
    <t>SO 304</t>
  </si>
  <si>
    <t>stoka D</t>
  </si>
  <si>
    <t>{7ab5302e-6173-40fd-93f6-4a88f15c2081}</t>
  </si>
  <si>
    <t>000 VRN</t>
  </si>
  <si>
    <t>vedlejší rozpočtové náklady</t>
  </si>
  <si>
    <t>{7cb8a33e-d8ab-48eb-a87f-54ff2c45fdbe}</t>
  </si>
  <si>
    <t>B1</t>
  </si>
  <si>
    <t>23,2</t>
  </si>
  <si>
    <t>2</t>
  </si>
  <si>
    <t>B2</t>
  </si>
  <si>
    <t>48</t>
  </si>
  <si>
    <t>KRYCÍ LIST SOUPISU PRACÍ</t>
  </si>
  <si>
    <t>B5</t>
  </si>
  <si>
    <t>6</t>
  </si>
  <si>
    <t>C5</t>
  </si>
  <si>
    <t>78</t>
  </si>
  <si>
    <t>B8</t>
  </si>
  <si>
    <t>143</t>
  </si>
  <si>
    <t>B18</t>
  </si>
  <si>
    <t>37,44</t>
  </si>
  <si>
    <t>Objekt:</t>
  </si>
  <si>
    <t>C18</t>
  </si>
  <si>
    <t>17,34</t>
  </si>
  <si>
    <t>SO 101 silnice - pozemní komunikace</t>
  </si>
  <si>
    <t>B19</t>
  </si>
  <si>
    <t>37,488</t>
  </si>
  <si>
    <t>C19</t>
  </si>
  <si>
    <t>62</t>
  </si>
  <si>
    <t>D19</t>
  </si>
  <si>
    <t>2,745</t>
  </si>
  <si>
    <t>E19</t>
  </si>
  <si>
    <t>7,92</t>
  </si>
  <si>
    <t>B23</t>
  </si>
  <si>
    <t>70</t>
  </si>
  <si>
    <t>B28</t>
  </si>
  <si>
    <t>27,495</t>
  </si>
  <si>
    <t>C28</t>
  </si>
  <si>
    <t>11,82</t>
  </si>
  <si>
    <t>B30</t>
  </si>
  <si>
    <t>11,898</t>
  </si>
  <si>
    <t>C30</t>
  </si>
  <si>
    <t>D30</t>
  </si>
  <si>
    <t>E30</t>
  </si>
  <si>
    <t>B34</t>
  </si>
  <si>
    <t>200,1</t>
  </si>
  <si>
    <t>C34</t>
  </si>
  <si>
    <t>269,56</t>
  </si>
  <si>
    <t>B59</t>
  </si>
  <si>
    <t>38</t>
  </si>
  <si>
    <t>C59</t>
  </si>
  <si>
    <t>B60</t>
  </si>
  <si>
    <t>152</t>
  </si>
  <si>
    <t>C60</t>
  </si>
  <si>
    <t>E60</t>
  </si>
  <si>
    <t>375,3</t>
  </si>
  <si>
    <t>F60</t>
  </si>
  <si>
    <t>71</t>
  </si>
  <si>
    <t>B64</t>
  </si>
  <si>
    <t>17,16</t>
  </si>
  <si>
    <t>C64</t>
  </si>
  <si>
    <t>19,2</t>
  </si>
  <si>
    <t>B66</t>
  </si>
  <si>
    <t>237,864</t>
  </si>
  <si>
    <t>B68</t>
  </si>
  <si>
    <t>42</t>
  </si>
  <si>
    <t>A76</t>
  </si>
  <si>
    <t>54</t>
  </si>
  <si>
    <t>A78</t>
  </si>
  <si>
    <t>36</t>
  </si>
  <si>
    <t>B83</t>
  </si>
  <si>
    <t>4</t>
  </si>
  <si>
    <t>B131</t>
  </si>
  <si>
    <t>213</t>
  </si>
  <si>
    <t>C131</t>
  </si>
  <si>
    <t>211</t>
  </si>
  <si>
    <t>D131</t>
  </si>
  <si>
    <t>431</t>
  </si>
  <si>
    <t>B133</t>
  </si>
  <si>
    <t>230</t>
  </si>
  <si>
    <t>B135</t>
  </si>
  <si>
    <t>192,1</t>
  </si>
  <si>
    <t>B141</t>
  </si>
  <si>
    <t>44,52</t>
  </si>
  <si>
    <t>B142</t>
  </si>
  <si>
    <t>182,3</t>
  </si>
  <si>
    <t>C142</t>
  </si>
  <si>
    <t>823,6</t>
  </si>
  <si>
    <t>D142</t>
  </si>
  <si>
    <t>173</t>
  </si>
  <si>
    <t>B159</t>
  </si>
  <si>
    <t>B176</t>
  </si>
  <si>
    <t>3571,2</t>
  </si>
  <si>
    <t>C176</t>
  </si>
  <si>
    <t>74316</t>
  </si>
  <si>
    <t>D176</t>
  </si>
  <si>
    <t>25416</t>
  </si>
  <si>
    <t>REKAPITULACE ČLENĚNÍ SOUPISU PRACÍ</t>
  </si>
  <si>
    <t>Kód dílu - Popis</t>
  </si>
  <si>
    <t>Cena celkem [CZK]</t>
  </si>
  <si>
    <t>Náklady ze soupisu prací</t>
  </si>
  <si>
    <t>1 - Zemní práce</t>
  </si>
  <si>
    <t>3 - Svislé a kompletní konstrukce</t>
  </si>
  <si>
    <t>5 -  Komunikace</t>
  </si>
  <si>
    <t>8 -  Trubní vedení</t>
  </si>
  <si>
    <t>9 -  Ostatní konstrukce a práce-bourání</t>
  </si>
  <si>
    <t>99 -  Přesun hmot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</si>
  <si>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</si>
  <si>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</si>
  <si>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</si>
  <si>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</si>
  <si>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</si>
  <si>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</si>
  <si>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</si>
  <si>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</si>
  <si>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</si>
  <si>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</si>
  <si>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</si>
  <si>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</si>
  <si>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</si>
  <si>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</si>
  <si>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</si>
  <si>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</si>
  <si>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</si>
  <si>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113106571</t>
  </si>
  <si>
    <t>Rozebrání dlažeb vozovek pl přes 200 m2 ze zámkové dlažby s ložem z kameniva</t>
  </si>
  <si>
    <t>M2</t>
  </si>
  <si>
    <t>-119948152</t>
  </si>
  <si>
    <t>VV</t>
  </si>
  <si>
    <t>A1</t>
  </si>
  <si>
    <t>27+7.2+9+135.7+30+20.7+5+4</t>
  </si>
  <si>
    <t>"dlaždice beton</t>
  </si>
  <si>
    <t>23.2</t>
  </si>
  <si>
    <t>C1</t>
  </si>
  <si>
    <t>"Celkem: "A1+B1</t>
  </si>
  <si>
    <t>113107142</t>
  </si>
  <si>
    <t>Odstranění podkladu pl do 50 m2 živičných tl 100 mm</t>
  </si>
  <si>
    <t>-1730722084</t>
  </si>
  <si>
    <t>"štěrbinová trubka</t>
  </si>
  <si>
    <t>A2</t>
  </si>
  <si>
    <t>(11.5+5+5.5+5+12+12.5+8+14+13)*0.5</t>
  </si>
  <si>
    <t>"KŘIŽOVATKA</t>
  </si>
  <si>
    <t>C2</t>
  </si>
  <si>
    <t>"Celkem: "A2+B2</t>
  </si>
  <si>
    <t>3</t>
  </si>
  <si>
    <t>113107226</t>
  </si>
  <si>
    <t>Odstranění podkladu z kameniva drceného se štětem tl 450 mm strojně pl přes 200 m2</t>
  </si>
  <si>
    <t>1436533506</t>
  </si>
  <si>
    <t>A3</t>
  </si>
  <si>
    <t>9537</t>
  </si>
  <si>
    <t>113107242</t>
  </si>
  <si>
    <t>Odstranění podkladu živičného tl 100 mm strojně pl přes 200 m2</t>
  </si>
  <si>
    <t>507476557</t>
  </si>
  <si>
    <t>A4</t>
  </si>
  <si>
    <t>5</t>
  </si>
  <si>
    <t>113107322</t>
  </si>
  <si>
    <t>Odstranění podkladu z kameniva drceného tl 200 mm strojně pl do 50 m2</t>
  </si>
  <si>
    <t>635553882</t>
  </si>
  <si>
    <t>"dlažby</t>
  </si>
  <si>
    <t>A5</t>
  </si>
  <si>
    <t>238.6+23.2</t>
  </si>
  <si>
    <t>12*0.5</t>
  </si>
  <si>
    <t>"překopy kanalizace</t>
  </si>
  <si>
    <t>52*1.5</t>
  </si>
  <si>
    <t>D5</t>
  </si>
  <si>
    <t>"Celkem: "A5+B5+C5</t>
  </si>
  <si>
    <t>113107330</t>
  </si>
  <si>
    <t>Odstranění podkladu z betonu prostého tl 100 mm strojně pl do 50 m2</t>
  </si>
  <si>
    <t>1424465146</t>
  </si>
  <si>
    <t>A6</t>
  </si>
  <si>
    <t>34</t>
  </si>
  <si>
    <t>7</t>
  </si>
  <si>
    <t>113154123</t>
  </si>
  <si>
    <t>Frézování živičného krytu tl 50 mm pruh š 1 m pl do 500 m2 bez překážek v trase</t>
  </si>
  <si>
    <t>827249685</t>
  </si>
  <si>
    <t>"sjezdy a rozjezdy</t>
  </si>
  <si>
    <t>A7</t>
  </si>
  <si>
    <t>9.6+8.8+19.5+7.5+76.5+22.9+73+83.5+22.6+17.8+19.1+25.5</t>
  </si>
  <si>
    <t>8</t>
  </si>
  <si>
    <t>113154363</t>
  </si>
  <si>
    <t>Frézování živičného krytu tl 50 mm pruh š 2 m pl do 10000 m2 s překážkami v trase</t>
  </si>
  <si>
    <t>-309744141</t>
  </si>
  <si>
    <t xml:space="preserve">"HAVNÍ TRASA </t>
  </si>
  <si>
    <t>A8</t>
  </si>
  <si>
    <t>8671</t>
  </si>
  <si>
    <t>"napojení KÚ</t>
  </si>
  <si>
    <t>C8</t>
  </si>
  <si>
    <t>"Celkem: "A8+B8</t>
  </si>
  <si>
    <t>9</t>
  </si>
  <si>
    <t>113202111</t>
  </si>
  <si>
    <t>Vytrhání obrub krajníků obrubníků stojatých</t>
  </si>
  <si>
    <t>M</t>
  </si>
  <si>
    <t>-1141280693</t>
  </si>
  <si>
    <t>A9</t>
  </si>
  <si>
    <t>8+7+2+12+87+15+19</t>
  </si>
  <si>
    <t>10</t>
  </si>
  <si>
    <t>115001105</t>
  </si>
  <si>
    <t>Převedení vody potrubím DN do 600</t>
  </si>
  <si>
    <t>-260615400</t>
  </si>
  <si>
    <t>A10</t>
  </si>
  <si>
    <t>2*20</t>
  </si>
  <si>
    <t>11</t>
  </si>
  <si>
    <t>115101201</t>
  </si>
  <si>
    <t>Čerpání vody na dopravní výšku do 10 m průměrný přítok do 500 l/min</t>
  </si>
  <si>
    <t>HOD</t>
  </si>
  <si>
    <t>-1166288627</t>
  </si>
  <si>
    <t>A11</t>
  </si>
  <si>
    <t>7*24*6</t>
  </si>
  <si>
    <t>12</t>
  </si>
  <si>
    <t>115101301</t>
  </si>
  <si>
    <t>Pohotovost čerpací soupravy pro dopravní výšku do 10 m přítok do 500 l/min</t>
  </si>
  <si>
    <t>DEN</t>
  </si>
  <si>
    <t>-2014571105</t>
  </si>
  <si>
    <t>A12</t>
  </si>
  <si>
    <t>13</t>
  </si>
  <si>
    <t>121151113</t>
  </si>
  <si>
    <t>Sejmutí ornice plochy do 500 m2 tl vrstvy do 200 mm strojně</t>
  </si>
  <si>
    <t>-776287649</t>
  </si>
  <si>
    <t>A13</t>
  </si>
  <si>
    <t>285</t>
  </si>
  <si>
    <t>14</t>
  </si>
  <si>
    <t>171103101</t>
  </si>
  <si>
    <t>Zemní hrázky melioračních kanálů z horniny tř. 1 až 4 včetně dodání  materiálu</t>
  </si>
  <si>
    <t>M3</t>
  </si>
  <si>
    <t>-1753005366</t>
  </si>
  <si>
    <t>A14</t>
  </si>
  <si>
    <t>2*8</t>
  </si>
  <si>
    <t>171103101 R</t>
  </si>
  <si>
    <t>Odstranění zemní hrázky včetně likvidace hmot a vyčištění koryta</t>
  </si>
  <si>
    <t>-2145795034</t>
  </si>
  <si>
    <t>16</t>
  </si>
  <si>
    <t>119001421</t>
  </si>
  <si>
    <t>Dočasné zajištění kabelů a kabelových tratí ze 3 volně ložených kabelů</t>
  </si>
  <si>
    <t>1330982599</t>
  </si>
  <si>
    <t>A16</t>
  </si>
  <si>
    <t>18*1</t>
  </si>
  <si>
    <t>17</t>
  </si>
  <si>
    <t>122351106</t>
  </si>
  <si>
    <t>Odkopávky a prokopávky nezapažené v hornině třídy těžitelnosti II, skupiny 4 objem do 5000 m3 strojně</t>
  </si>
  <si>
    <t>-1086099826</t>
  </si>
  <si>
    <t>"odečteno z digitálního modelu</t>
  </si>
  <si>
    <t>A17</t>
  </si>
  <si>
    <t>1459.54</t>
  </si>
  <si>
    <t>18</t>
  </si>
  <si>
    <t>131201101</t>
  </si>
  <si>
    <t>Hloubení jam nezapažených v hornině tř. 3 objem do 100 m3</t>
  </si>
  <si>
    <t>-1800202447</t>
  </si>
  <si>
    <t>"HORSKÁ VPUST</t>
  </si>
  <si>
    <t>A18</t>
  </si>
  <si>
    <t>10*(2.2*1.8)*1.2</t>
  </si>
  <si>
    <t xml:space="preserve">"ŠACHTY </t>
  </si>
  <si>
    <t>5*2.4*2.4*1.3</t>
  </si>
  <si>
    <t>"ULIČNÍ VPUSTI</t>
  </si>
  <si>
    <t>20*(0.85*0.85*1.2)</t>
  </si>
  <si>
    <t>D18</t>
  </si>
  <si>
    <t>"Celkem: "A18+B18+C18</t>
  </si>
  <si>
    <t>19</t>
  </si>
  <si>
    <t>132451104</t>
  </si>
  <si>
    <t>Hloubení rýh nezapažených  š do 800 mm v hornině třídy těžitelnosti II, skupiny 5 objem přes 100 m3 strojně</t>
  </si>
  <si>
    <t>1099989209</t>
  </si>
  <si>
    <t>"PROPUSTKY</t>
  </si>
  <si>
    <t>A19</t>
  </si>
  <si>
    <t>(10.56*1.9*1.3)+(8.4*1.9*0.7)+(5.8*1.9*0.85)+(6*1.9*0.80)</t>
  </si>
  <si>
    <t>"PŘÍČNÉ PŘÍPOJKY</t>
  </si>
  <si>
    <t>(12.4+1+1+1+8.2+1+9.5+1+6.5+1+1+1+1+9.5+9.5+1.5+1+3+8)*0.6*0.8</t>
  </si>
  <si>
    <t>(8+11+8+19+9+13+8.5+1)*1*0.8</t>
  </si>
  <si>
    <t>"obruba rozjezdy</t>
  </si>
  <si>
    <t>(13.5+13+4)*0.3*0.3</t>
  </si>
  <si>
    <t>"přípojky štěbinových trubek</t>
  </si>
  <si>
    <t>18*(0.55*0.8)</t>
  </si>
  <si>
    <t>F19</t>
  </si>
  <si>
    <t>"Celkem: "A19+B19+C19+D19+E19</t>
  </si>
  <si>
    <t>20</t>
  </si>
  <si>
    <t>139001101</t>
  </si>
  <si>
    <t>Příplatek za ztížení vykopávky v blízkosti podzemního vedení</t>
  </si>
  <si>
    <t>84301591</t>
  </si>
  <si>
    <t>A20</t>
  </si>
  <si>
    <t>326.75</t>
  </si>
  <si>
    <t>139911121</t>
  </si>
  <si>
    <t>Bourání kcí v hloubených vykopávkách ze zdiva z betonu prostého ručně</t>
  </si>
  <si>
    <t>-725492938</t>
  </si>
  <si>
    <t>A21</t>
  </si>
  <si>
    <t>3*0.5*0.5+3.5*2.15*0.8</t>
  </si>
  <si>
    <t>22</t>
  </si>
  <si>
    <t>139951111</t>
  </si>
  <si>
    <t>Bourání kcí v hloubených vykopávkách ze zdiva kamenného na MV, MVC strojně</t>
  </si>
  <si>
    <t>-319051238</t>
  </si>
  <si>
    <t>A22</t>
  </si>
  <si>
    <t>0.9*(8.4+9+9+11)</t>
  </si>
  <si>
    <t>23</t>
  </si>
  <si>
    <t>162751137</t>
  </si>
  <si>
    <t>Vodorovné přemístění do 10000 m výkopku/sypaniny z horniny třídy těžitelnosti II, skupiny 4 a 5</t>
  </si>
  <si>
    <t>2118193768</t>
  </si>
  <si>
    <t>"výkopy</t>
  </si>
  <si>
    <t>A23</t>
  </si>
  <si>
    <t>1459.54+102.3+165.895</t>
  </si>
  <si>
    <t>"čištění příkopů</t>
  </si>
  <si>
    <t>140/2</t>
  </si>
  <si>
    <t>C23</t>
  </si>
  <si>
    <t>"Celkem: "A23+B23</t>
  </si>
  <si>
    <t>24</t>
  </si>
  <si>
    <t>162751139</t>
  </si>
  <si>
    <t>Příplatek k vodorovnému přemístění výkopku/sypaniny z horniny třídy těžitelnosti II, skupiny 4 a 5 ZKD 1000 m přes 10000 m</t>
  </si>
  <si>
    <t>410339288</t>
  </si>
  <si>
    <t>A24</t>
  </si>
  <si>
    <t>1759.735*24</t>
  </si>
  <si>
    <t>25</t>
  </si>
  <si>
    <t>171152121</t>
  </si>
  <si>
    <t>Uložení sypaniny z hornin nesoudržných kamenitých do násypů zhutněných silnic a dálnic</t>
  </si>
  <si>
    <t>755083526</t>
  </si>
  <si>
    <t>A25</t>
  </si>
  <si>
    <t>8.7</t>
  </si>
  <si>
    <t>26</t>
  </si>
  <si>
    <t>171201231</t>
  </si>
  <si>
    <t>Poplatek za uložení zeminy a kamení na recyklační skládce (skládkovné) kód odpadu 17 05 04</t>
  </si>
  <si>
    <t>T</t>
  </si>
  <si>
    <t>2078286745</t>
  </si>
  <si>
    <t>A26</t>
  </si>
  <si>
    <t>1759.735*1.8</t>
  </si>
  <si>
    <t>27</t>
  </si>
  <si>
    <t>171251201</t>
  </si>
  <si>
    <t>Uložení sypaniny na skládky nebo meziskládky</t>
  </si>
  <si>
    <t>9732991</t>
  </si>
  <si>
    <t>A27</t>
  </si>
  <si>
    <t>1759.735</t>
  </si>
  <si>
    <t>28</t>
  </si>
  <si>
    <t>174151101</t>
  </si>
  <si>
    <t>Zásyp jam, šachet rýh nebo kolem objektů sypaninou se zhutněním</t>
  </si>
  <si>
    <t>1148727715</t>
  </si>
  <si>
    <t>A28</t>
  </si>
  <si>
    <t>10*(2.2*1.8-1.2*0.8)*1.2</t>
  </si>
  <si>
    <t>5*(2.4*2.4-1.53)*1.3</t>
  </si>
  <si>
    <t>20*(0.85*0.85-0.23)*1.2</t>
  </si>
  <si>
    <t>D28</t>
  </si>
  <si>
    <t>"Celkem: "A28+B28+C28</t>
  </si>
  <si>
    <t>29</t>
  </si>
  <si>
    <t>58981122</t>
  </si>
  <si>
    <t>recyklát betonový frakce 0/32</t>
  </si>
  <si>
    <t>933524190</t>
  </si>
  <si>
    <t>A29</t>
  </si>
  <si>
    <t>75.315*2</t>
  </si>
  <si>
    <t>30</t>
  </si>
  <si>
    <t>175111101</t>
  </si>
  <si>
    <t>Obsypání potrubí ručně sypaninou bez prohození, uloženou do 3 m</t>
  </si>
  <si>
    <t>-1451339831</t>
  </si>
  <si>
    <t>A30</t>
  </si>
  <si>
    <t>(10.56*1.9*1.3)+(8.4*1.9*0.7)+(5.8*1.9*0.85)+(6*1.9*0.80)-(10.5+8.4+5.8+6)*0.238</t>
  </si>
  <si>
    <t>"PRODLOUŽENÍ PROPUSTKU</t>
  </si>
  <si>
    <t>2.4*1.6*4-4*1.05*1.05*3.14/4</t>
  </si>
  <si>
    <t>"HORSKÁ VPUST PŘÍPOJKY</t>
  </si>
  <si>
    <t>"přípojky štěrbinových trubek</t>
  </si>
  <si>
    <t>F30</t>
  </si>
  <si>
    <t>"Celkem: "A30+B30+C30+D30+E30</t>
  </si>
  <si>
    <t>31</t>
  </si>
  <si>
    <t>58337302</t>
  </si>
  <si>
    <t>štěrkopísek frakce 0/16</t>
  </si>
  <si>
    <t>-756592075</t>
  </si>
  <si>
    <t>A31</t>
  </si>
  <si>
    <t>167.742*2</t>
  </si>
  <si>
    <t>32</t>
  </si>
  <si>
    <t>181351103</t>
  </si>
  <si>
    <t>Rozprostření ornice tl vrstvy do 200 mm pl do 500 m2 v rovině nebo ve svahu do 1:5 strojně</t>
  </si>
  <si>
    <t>-1172551841</t>
  </si>
  <si>
    <t>A32</t>
  </si>
  <si>
    <t>1017</t>
  </si>
  <si>
    <t>33</t>
  </si>
  <si>
    <t>181411131</t>
  </si>
  <si>
    <t>Založení parkového trávníku výsevem plochy do 1000 m2 v rovině a ve svahu do 1:5</t>
  </si>
  <si>
    <t>1332289439</t>
  </si>
  <si>
    <t>A33</t>
  </si>
  <si>
    <t>181951114</t>
  </si>
  <si>
    <t>Úprava pláně v hornině třídy těžitelnosti II, skupiny 4 a 5 se zhutněním</t>
  </si>
  <si>
    <t>-778109636</t>
  </si>
  <si>
    <t>"silnice</t>
  </si>
  <si>
    <t>A34</t>
  </si>
  <si>
    <t>10786.17</t>
  </si>
  <si>
    <t>"SJEZDY</t>
  </si>
  <si>
    <t>200.1</t>
  </si>
  <si>
    <t>"POCHOZÍ PLOCHY</t>
  </si>
  <si>
    <t>269.56</t>
  </si>
  <si>
    <t>D34</t>
  </si>
  <si>
    <t>"Celkem: "A34+B34+C34</t>
  </si>
  <si>
    <t>35</t>
  </si>
  <si>
    <t>182251101</t>
  </si>
  <si>
    <t>Svahování násypů</t>
  </si>
  <si>
    <t>574356768</t>
  </si>
  <si>
    <t>A35</t>
  </si>
  <si>
    <t>179</t>
  </si>
  <si>
    <t>182351123</t>
  </si>
  <si>
    <t>Rozprostření ornice pl do 500 m2 ve svahu přes 1:5 tl vrstvy do 200 mm strojně</t>
  </si>
  <si>
    <t>307623695</t>
  </si>
  <si>
    <t>A36</t>
  </si>
  <si>
    <t>967</t>
  </si>
  <si>
    <t>37</t>
  </si>
  <si>
    <t>181411133</t>
  </si>
  <si>
    <t>Založení parkového trávníku výsevem plochy do 1000 m2 ve svahu do 1:1</t>
  </si>
  <si>
    <t>1287884029</t>
  </si>
  <si>
    <t>A37</t>
  </si>
  <si>
    <t>00572470</t>
  </si>
  <si>
    <t>osivo směs travní univerzál</t>
  </si>
  <si>
    <t>KG</t>
  </si>
  <si>
    <t>582550059</t>
  </si>
  <si>
    <t>A38</t>
  </si>
  <si>
    <t>967*0.05</t>
  </si>
  <si>
    <t>39</t>
  </si>
  <si>
    <t>10364100</t>
  </si>
  <si>
    <t>zemina pro terénní úpravy - tříděná</t>
  </si>
  <si>
    <t>-1294111178</t>
  </si>
  <si>
    <t>A39</t>
  </si>
  <si>
    <t>967*0.1*1.8</t>
  </si>
  <si>
    <t>40</t>
  </si>
  <si>
    <t>184818244</t>
  </si>
  <si>
    <t>Ochrana kmene průměru přes 700 do 900 mm bedněním výšky přes 2 do 3 m</t>
  </si>
  <si>
    <t>KUS</t>
  </si>
  <si>
    <t>-436439039</t>
  </si>
  <si>
    <t>A40</t>
  </si>
  <si>
    <t>Svislé a kompletní konstrukce</t>
  </si>
  <si>
    <t>41</t>
  </si>
  <si>
    <t>317321018</t>
  </si>
  <si>
    <t>Římsy opěrných zdí a valů ze ŽB tř. C 30/37 XF4</t>
  </si>
  <si>
    <t>-485768890</t>
  </si>
  <si>
    <t>A41</t>
  </si>
  <si>
    <t>2.8*0.55*0.3</t>
  </si>
  <si>
    <t>317353111</t>
  </si>
  <si>
    <t>Bednění říms opěrných zdí a valů přímých, zalomených nebo zakřivených zřízení</t>
  </si>
  <si>
    <t>-205263513</t>
  </si>
  <si>
    <t>A42</t>
  </si>
  <si>
    <t>(2.8+0.55)*2*0.3</t>
  </si>
  <si>
    <t>43</t>
  </si>
  <si>
    <t>317353112</t>
  </si>
  <si>
    <t>Bednění říms opěrných zdí a valů přímých, zalomených nebo zakřivených odstranění</t>
  </si>
  <si>
    <t>-1654965662</t>
  </si>
  <si>
    <t>A43</t>
  </si>
  <si>
    <t>2.01</t>
  </si>
  <si>
    <t>44</t>
  </si>
  <si>
    <t>327361040</t>
  </si>
  <si>
    <t>Výztuž opěrných zdí a valů ze svařovaných sítí</t>
  </si>
  <si>
    <t>272186533</t>
  </si>
  <si>
    <t>A44</t>
  </si>
  <si>
    <t>45</t>
  </si>
  <si>
    <t>348171119 R</t>
  </si>
  <si>
    <t>Dodání a montáž ocelového zábradlí podlití a povrchové úpravy.</t>
  </si>
  <si>
    <t>SADA</t>
  </si>
  <si>
    <t>44920833</t>
  </si>
  <si>
    <t>"SADA 3,2+3*2 m</t>
  </si>
  <si>
    <t>A45</t>
  </si>
  <si>
    <t>46</t>
  </si>
  <si>
    <t xml:space="preserve">915999998 R </t>
  </si>
  <si>
    <t>Vlepené kotvy římsy ocel R20 10505 dl.500 mm, epoxidová zálivka spojení dle ČSNEN1504-4</t>
  </si>
  <si>
    <t>1630042053</t>
  </si>
  <si>
    <t>A46</t>
  </si>
  <si>
    <t>8*2</t>
  </si>
  <si>
    <t xml:space="preserve"> Komunikace</t>
  </si>
  <si>
    <t>47</t>
  </si>
  <si>
    <t>564831111</t>
  </si>
  <si>
    <t>Podklad ze štěrkodrtě ŠD tl 100 mm</t>
  </si>
  <si>
    <t>-836452664</t>
  </si>
  <si>
    <t>A47</t>
  </si>
  <si>
    <t>10826.17</t>
  </si>
  <si>
    <t>564851112</t>
  </si>
  <si>
    <t>Podklad ze štěrkodrtě ŠD tl 160 mm</t>
  </si>
  <si>
    <t>159230919</t>
  </si>
  <si>
    <t>A48</t>
  </si>
  <si>
    <t>49</t>
  </si>
  <si>
    <t>564851114</t>
  </si>
  <si>
    <t>Podklad ze štěrkodrtě ŠD tl 180 mm</t>
  </si>
  <si>
    <t>1446061794</t>
  </si>
  <si>
    <t>A49</t>
  </si>
  <si>
    <t>50</t>
  </si>
  <si>
    <t>564861111</t>
  </si>
  <si>
    <t>Podklad ze štěrkodrtě ŠD tl 200 mm</t>
  </si>
  <si>
    <t>1615582707</t>
  </si>
  <si>
    <t>A50</t>
  </si>
  <si>
    <t>51</t>
  </si>
  <si>
    <t>564962111</t>
  </si>
  <si>
    <t>Podklad z mechanicky zpevněného kameniva MZK tl 200 mm</t>
  </si>
  <si>
    <t>-1160820450</t>
  </si>
  <si>
    <t>A51</t>
  </si>
  <si>
    <t>10798.00</t>
  </si>
  <si>
    <t>52</t>
  </si>
  <si>
    <t>567120109</t>
  </si>
  <si>
    <t>Podklad ze směsi stmelené cementem SC C 1,5/2,0 (SC II) tl 100 mm</t>
  </si>
  <si>
    <t>1679799135</t>
  </si>
  <si>
    <t>53</t>
  </si>
  <si>
    <t>569831112</t>
  </si>
  <si>
    <t>Zpevnění krajnic štěrkodrtí tl 110 mm</t>
  </si>
  <si>
    <t>1444544997</t>
  </si>
  <si>
    <t>A53</t>
  </si>
  <si>
    <t>914</t>
  </si>
  <si>
    <t>569903311</t>
  </si>
  <si>
    <t>Zřízení zemních krajnic se zhutněním</t>
  </si>
  <si>
    <t>-650999026</t>
  </si>
  <si>
    <t>A54</t>
  </si>
  <si>
    <t>23.1</t>
  </si>
  <si>
    <t>55</t>
  </si>
  <si>
    <t>572141111</t>
  </si>
  <si>
    <t>Vyrovnání povrchu dosavadních krytů asfaltovým betonem ACO (AB) tl do 40 mm</t>
  </si>
  <si>
    <t>2051912897</t>
  </si>
  <si>
    <t>A55</t>
  </si>
  <si>
    <t>143+48</t>
  </si>
  <si>
    <t>56</t>
  </si>
  <si>
    <t>573191111</t>
  </si>
  <si>
    <t>Nátěr infiltrační kationaktivní v množství emulzí 1 kg/m2</t>
  </si>
  <si>
    <t>-1878401939</t>
  </si>
  <si>
    <t>A56</t>
  </si>
  <si>
    <t>9999.57</t>
  </si>
  <si>
    <t>57</t>
  </si>
  <si>
    <t>573231111</t>
  </si>
  <si>
    <t>Postřik živičný spojovací ze silniční emulze v množství do 0,7 kg/m2</t>
  </si>
  <si>
    <t>1848355019</t>
  </si>
  <si>
    <t>A57</t>
  </si>
  <si>
    <t>375.3+9439.27</t>
  </si>
  <si>
    <t>58</t>
  </si>
  <si>
    <t>577134111</t>
  </si>
  <si>
    <t>Asfaltový beton vrstva obrusná ACO 11 (ABS) tř. I tl 40 mm š do 3 m z nemodifikovaného asfaltu</t>
  </si>
  <si>
    <t>1848176772</t>
  </si>
  <si>
    <t>"sjezdy + rozjezdy</t>
  </si>
  <si>
    <t>A58</t>
  </si>
  <si>
    <t>15.5+14.5+16.5+19.5+7.5+22.9+17.8+22.8+73+83.5+9.3+19.1+7.8+13.9+25.5+6.2</t>
  </si>
  <si>
    <t>59</t>
  </si>
  <si>
    <t>577134121</t>
  </si>
  <si>
    <t>Asfaltový beton  ACO 11 (ABS) tř. I  tl 40 mm š nad 3 m</t>
  </si>
  <si>
    <t>-1329297594</t>
  </si>
  <si>
    <t>A59</t>
  </si>
  <si>
    <t>595.51+650.27+2584.92+918.86+233.16+879.85+3395.7</t>
  </si>
  <si>
    <t>1900*0.02</t>
  </si>
  <si>
    <t>D59</t>
  </si>
  <si>
    <t>"Celkem: "A59+B59+C59</t>
  </si>
  <si>
    <t>60</t>
  </si>
  <si>
    <t>577195122R</t>
  </si>
  <si>
    <t>Asfalt. bet. ložní se zvýšenou odolností proti prokopírování trhlin modifikovaná vysokoviskózním asfaltem ACL16S CRmB tl.70 mm</t>
  </si>
  <si>
    <t>1995939741</t>
  </si>
  <si>
    <t>A60</t>
  </si>
  <si>
    <t>1900*0.08</t>
  </si>
  <si>
    <t>D60</t>
  </si>
  <si>
    <t>"Mezisoučet: "A60+B60+C60</t>
  </si>
  <si>
    <t>"sjezdy+rozjezdy</t>
  </si>
  <si>
    <t>375.3</t>
  </si>
  <si>
    <t>"odpočet na zazubení vrstev</t>
  </si>
  <si>
    <t>142*0.5</t>
  </si>
  <si>
    <t>G60</t>
  </si>
  <si>
    <t>"Celkem: "A60+B60+C60+E60+F60</t>
  </si>
  <si>
    <t>61</t>
  </si>
  <si>
    <t>594511111</t>
  </si>
  <si>
    <t>Dlažba z lomového kamene s provedením lože z betonu</t>
  </si>
  <si>
    <t>595116949</t>
  </si>
  <si>
    <t>A61</t>
  </si>
  <si>
    <t>22.43</t>
  </si>
  <si>
    <t>599632111</t>
  </si>
  <si>
    <t>Vyplnění spár dlažby z lomového kamene MC se zatřením</t>
  </si>
  <si>
    <t>271306047</t>
  </si>
  <si>
    <t>A62</t>
  </si>
  <si>
    <t>63</t>
  </si>
  <si>
    <t>596212210</t>
  </si>
  <si>
    <t>Kladení zámkové dlažby pozemních komunikací tl 80 mm skupiny A pl do 50 m2</t>
  </si>
  <si>
    <t>1735241108</t>
  </si>
  <si>
    <t>A63</t>
  </si>
  <si>
    <t>17.2+7.3+14+29+10.1+9.2+31.6+8.1+9.3+17+8.8+5.9+3.2+10.7+8+3+3.3+4.4</t>
  </si>
  <si>
    <t>64</t>
  </si>
  <si>
    <t>596211210</t>
  </si>
  <si>
    <t>Kladení zámkové dlažby komunikací pro pěší tl 80 mm skupiny A pl do 50 m2</t>
  </si>
  <si>
    <t>1737799178</t>
  </si>
  <si>
    <t>"NÁSTUPIŠTĚ</t>
  </si>
  <si>
    <t>A64</t>
  </si>
  <si>
    <t>129.8+27.1+17.2+23.7+7.5+7+20.9</t>
  </si>
  <si>
    <t>"PRUHY</t>
  </si>
  <si>
    <t>(1.7+2.3)*0.8+18*0.3+4*0.3+(0.8*1.6)*2+(6+10)*0.3</t>
  </si>
  <si>
    <t>"HLADKÁ</t>
  </si>
  <si>
    <t>(24*0.4)*2</t>
  </si>
  <si>
    <t>D64</t>
  </si>
  <si>
    <t>"Celkem: "A64+B64+C64</t>
  </si>
  <si>
    <t>65</t>
  </si>
  <si>
    <t>592452080</t>
  </si>
  <si>
    <t>dlažba zámková PARKETA barevná BÍLÁ 19,6x9,6x8 cm</t>
  </si>
  <si>
    <t>949290250</t>
  </si>
  <si>
    <t>"BÍLÁ- KONTRASTNÍ PÁS</t>
  </si>
  <si>
    <t>A65</t>
  </si>
  <si>
    <t>12*2*2*0.4</t>
  </si>
  <si>
    <t>66</t>
  </si>
  <si>
    <t>592452130</t>
  </si>
  <si>
    <t>dlažba zámková IČKO přírodní 19,6x16,1x8 cm</t>
  </si>
  <si>
    <t>548036960</t>
  </si>
  <si>
    <t>A66</t>
  </si>
  <si>
    <t>200.1*1.02</t>
  </si>
  <si>
    <t>233.2*1.02</t>
  </si>
  <si>
    <t>C66</t>
  </si>
  <si>
    <t>"Celkem: "A66+B66</t>
  </si>
  <si>
    <t>67</t>
  </si>
  <si>
    <t>592451200</t>
  </si>
  <si>
    <t>dlažba zámková PARKETA slepecká 20x10x6 cm barevná BÍLÁ</t>
  </si>
  <si>
    <t>-686619722</t>
  </si>
  <si>
    <t>"BAREVNÁ BÍLÁ</t>
  </si>
  <si>
    <t>A67</t>
  </si>
  <si>
    <t>(1.7+2.3)*0.8+18*0.3+4*0.3+(0.8*1.6)*2+(6+10)*0.3+4*0.3</t>
  </si>
  <si>
    <t>68</t>
  </si>
  <si>
    <t>597661111</t>
  </si>
  <si>
    <t>Rigol dlážděný do lože z betonu tl 100 mm z dlažebních kostek drobných</t>
  </si>
  <si>
    <t>-318615380</t>
  </si>
  <si>
    <t>"rigol</t>
  </si>
  <si>
    <t>A68</t>
  </si>
  <si>
    <t>322</t>
  </si>
  <si>
    <t>"ostatní</t>
  </si>
  <si>
    <t>C68</t>
  </si>
  <si>
    <t>"Celkem: "A68+B68</t>
  </si>
  <si>
    <t>69</t>
  </si>
  <si>
    <t>597069111</t>
  </si>
  <si>
    <t>Příplatek ZKD 10 mm tl lože přes 100 mm u rigolu dlážděného</t>
  </si>
  <si>
    <t>-2085331074</t>
  </si>
  <si>
    <t>A69</t>
  </si>
  <si>
    <t>322*11</t>
  </si>
  <si>
    <t xml:space="preserve"> Trubní vedení</t>
  </si>
  <si>
    <t>871310430</t>
  </si>
  <si>
    <t>Montáž kanalizačního potrubí korugovaného SN 16 z polypropylenu DN 160</t>
  </si>
  <si>
    <t>-111261101</t>
  </si>
  <si>
    <t>A70</t>
  </si>
  <si>
    <t>9.5+9.5+10.5+5+2.5</t>
  </si>
  <si>
    <t>28614096</t>
  </si>
  <si>
    <t>trubka kanalizační žebrovaná PP DN 150 dl 5m SN16</t>
  </si>
  <si>
    <t>-1576350924</t>
  </si>
  <si>
    <t>A71</t>
  </si>
  <si>
    <t>72</t>
  </si>
  <si>
    <t>871350430</t>
  </si>
  <si>
    <t>Montáž kanalizačního potrubí korugovaného SN 16 z polypropylenu DN 200</t>
  </si>
  <si>
    <t>924740695</t>
  </si>
  <si>
    <t>A72</t>
  </si>
  <si>
    <t>12.4+1+1+1+8.2+1+9.5+1+6.5+1+1+1+1+1.5+1+3+8</t>
  </si>
  <si>
    <t>73</t>
  </si>
  <si>
    <t>28614112</t>
  </si>
  <si>
    <t>trubka kanalizační žebrovaná PP DN 200 dl 5m SN16</t>
  </si>
  <si>
    <t>1284320786</t>
  </si>
  <si>
    <t>A73</t>
  </si>
  <si>
    <t>10*5</t>
  </si>
  <si>
    <t>74</t>
  </si>
  <si>
    <t>28614098</t>
  </si>
  <si>
    <t>trubka kanalizační žebrovaná PP DN 200 dl 2m SN16</t>
  </si>
  <si>
    <t>-214195500</t>
  </si>
  <si>
    <t>A74</t>
  </si>
  <si>
    <t>75</t>
  </si>
  <si>
    <t>871370410</t>
  </si>
  <si>
    <t>Montáž kanalizačního potrubí korugovaného SN 10 z polypropylenu DN 300</t>
  </si>
  <si>
    <t>1049868567</t>
  </si>
  <si>
    <t>A75</t>
  </si>
  <si>
    <t>8+11+8+9+1</t>
  </si>
  <si>
    <t>76</t>
  </si>
  <si>
    <t>28617278</t>
  </si>
  <si>
    <t>trubka kanalizační PP korugovaná DN 300x6000mm SN16</t>
  </si>
  <si>
    <t>1305664507</t>
  </si>
  <si>
    <t>9*6</t>
  </si>
  <si>
    <t>B76</t>
  </si>
  <si>
    <t>A76 * 1.015"Koeficient množství</t>
  </si>
  <si>
    <t>77</t>
  </si>
  <si>
    <t>871390430</t>
  </si>
  <si>
    <t>Montáž kanalizačního potrubí korugovaného SN 16 z polypropylenu DN 400</t>
  </si>
  <si>
    <t>-298595738</t>
  </si>
  <si>
    <t>A77</t>
  </si>
  <si>
    <t>19+8.5</t>
  </si>
  <si>
    <t>28617279</t>
  </si>
  <si>
    <t>trubka kanalizační PP korugovaná DN 400x6000mm SN16</t>
  </si>
  <si>
    <t>103467881</t>
  </si>
  <si>
    <t>6*6</t>
  </si>
  <si>
    <t>B78</t>
  </si>
  <si>
    <t>A78 * 1.015"Koeficient množství</t>
  </si>
  <si>
    <t>79</t>
  </si>
  <si>
    <t>871420430</t>
  </si>
  <si>
    <t>Montáž kanalizačního potrubí korugovaného SN 16 z polypropylenu DN 500</t>
  </si>
  <si>
    <t>-1006625841</t>
  </si>
  <si>
    <t>A79</t>
  </si>
  <si>
    <t>80</t>
  </si>
  <si>
    <t>28617280</t>
  </si>
  <si>
    <t>trubka kanalizační PP korugovaná DN 500x6000mm SN16</t>
  </si>
  <si>
    <t>-39244144</t>
  </si>
  <si>
    <t>A80</t>
  </si>
  <si>
    <t>3*6</t>
  </si>
  <si>
    <t>81</t>
  </si>
  <si>
    <t>895931111</t>
  </si>
  <si>
    <t>Vpusti kanalizačních horské z betonu prostého C12/15 velikosti 1200/600 mm</t>
  </si>
  <si>
    <t>1934915548</t>
  </si>
  <si>
    <t>A81</t>
  </si>
  <si>
    <t>82</t>
  </si>
  <si>
    <t>286619999R</t>
  </si>
  <si>
    <t>mříž k horské vpusti kompozitní 1200/600, B125</t>
  </si>
  <si>
    <t>-1779061929</t>
  </si>
  <si>
    <t>A82</t>
  </si>
  <si>
    <t>83</t>
  </si>
  <si>
    <t>895941111</t>
  </si>
  <si>
    <t>Zřízení vpusti kanalizační uliční z betonových dílců typ UV-50 normální</t>
  </si>
  <si>
    <t>201079655</t>
  </si>
  <si>
    <t>"ULIČNÍ VPUST NORMÁLNÍ</t>
  </si>
  <si>
    <t>A83</t>
  </si>
  <si>
    <t>"ULIČNÍ VPUST OBRUBNÍKOVÁ</t>
  </si>
  <si>
    <t>C83</t>
  </si>
  <si>
    <t>"Celkem: "A83+B83</t>
  </si>
  <si>
    <t>84</t>
  </si>
  <si>
    <t>592238520</t>
  </si>
  <si>
    <t>dno s kalovou prohlubní TBV 2a D45x33x5</t>
  </si>
  <si>
    <t>159723847</t>
  </si>
  <si>
    <t>85</t>
  </si>
  <si>
    <t>592238740</t>
  </si>
  <si>
    <t>koš pozink. C3 DIN 4052, vysoký, pro rám 500/300</t>
  </si>
  <si>
    <t>415551342</t>
  </si>
  <si>
    <t>86</t>
  </si>
  <si>
    <t>592238540</t>
  </si>
  <si>
    <t>skruž s výtokovým otvorem TBV 3a D45x35x5</t>
  </si>
  <si>
    <t>1914687914</t>
  </si>
  <si>
    <t>87</t>
  </si>
  <si>
    <t>592238580</t>
  </si>
  <si>
    <t>skruž horní TBV 5d D45x57x5</t>
  </si>
  <si>
    <t>1744570362</t>
  </si>
  <si>
    <t>88</t>
  </si>
  <si>
    <t>592238760</t>
  </si>
  <si>
    <t>rám zabetonovaný BEGU DIN 19583-9 500/500 mm</t>
  </si>
  <si>
    <t>-1415636011</t>
  </si>
  <si>
    <t>A88</t>
  </si>
  <si>
    <t>89</t>
  </si>
  <si>
    <t>592238730</t>
  </si>
  <si>
    <t>mříž M3 C250 DIN 19583-11 500/500 mm</t>
  </si>
  <si>
    <t>2079847541</t>
  </si>
  <si>
    <t>A89</t>
  </si>
  <si>
    <t>90</t>
  </si>
  <si>
    <t>592238640</t>
  </si>
  <si>
    <t>prstenec vyrovnávací TBV 10a D39x6x5</t>
  </si>
  <si>
    <t>-1908257349</t>
  </si>
  <si>
    <t>A90</t>
  </si>
  <si>
    <t>12+5+2+4+1</t>
  </si>
  <si>
    <t>91</t>
  </si>
  <si>
    <t>592238781 R</t>
  </si>
  <si>
    <t>obrubníková vpust, šedá litina, zkosená, uzamykatelná, výška 160 mm,  ČSN EN 124, B125</t>
  </si>
  <si>
    <t>-605701402</t>
  </si>
  <si>
    <t>A91</t>
  </si>
  <si>
    <t>92</t>
  </si>
  <si>
    <t>895941899 R</t>
  </si>
  <si>
    <t>Prostup plast. potrubí DN do 500mm kamennou nábřežní zdí včetně začištění</t>
  </si>
  <si>
    <t>-902759570</t>
  </si>
  <si>
    <t>A92</t>
  </si>
  <si>
    <t>93</t>
  </si>
  <si>
    <t>895941999 R</t>
  </si>
  <si>
    <t>Přepojení stáv. přípojek na  nové uliční vpusti či šachty</t>
  </si>
  <si>
    <t>1754927462</t>
  </si>
  <si>
    <t>A93</t>
  </si>
  <si>
    <t>94</t>
  </si>
  <si>
    <t>899104111</t>
  </si>
  <si>
    <t>Osazení poklopů litinových nebo ocelových včetně rámů hmotnosti nad 150 kg</t>
  </si>
  <si>
    <t>-1690888662</t>
  </si>
  <si>
    <t>A94</t>
  </si>
  <si>
    <t>95</t>
  </si>
  <si>
    <t>899231111</t>
  </si>
  <si>
    <t>Výšková úprava uličního vstupu nebo vpusti do 200 mm zvýšením mříže</t>
  </si>
  <si>
    <t>744725294</t>
  </si>
  <si>
    <t>A95</t>
  </si>
  <si>
    <t>96</t>
  </si>
  <si>
    <t>899331111</t>
  </si>
  <si>
    <t>Výšková úprava uličního vstupu nebo vpusti do 200 mm zvýšením poklopu</t>
  </si>
  <si>
    <t>-1225246756</t>
  </si>
  <si>
    <t>A96</t>
  </si>
  <si>
    <t>97</t>
  </si>
  <si>
    <t>899431111</t>
  </si>
  <si>
    <t>Výšková úprava uličního vstupu nebo vpusti do 200 mm zvýšením krycího hrnce, šoupěte nebo hydrantu</t>
  </si>
  <si>
    <t>93596633</t>
  </si>
  <si>
    <t>A97</t>
  </si>
  <si>
    <t xml:space="preserve"> Ostatní konstrukce a práce-bourání</t>
  </si>
  <si>
    <t>98</t>
  </si>
  <si>
    <t>914111111</t>
  </si>
  <si>
    <t>Montáž svislé dopravní značky do velikosti 1 m2 objímkami na sloupek nebo konzolu</t>
  </si>
  <si>
    <t>1709730210</t>
  </si>
  <si>
    <t>A98</t>
  </si>
  <si>
    <t>99</t>
  </si>
  <si>
    <t>914111112</t>
  </si>
  <si>
    <t>Montáž svislé dopravní značky do velikosti 1 m2 páskováním na sloup</t>
  </si>
  <si>
    <t>328128578</t>
  </si>
  <si>
    <t>A99</t>
  </si>
  <si>
    <t>100</t>
  </si>
  <si>
    <t>40445647</t>
  </si>
  <si>
    <t>dodatkové tabulky E1, E2a,b , E6, E9, E10 E12c, E17 500x500mm</t>
  </si>
  <si>
    <t>1054212416</t>
  </si>
  <si>
    <t>A100</t>
  </si>
  <si>
    <t>101</t>
  </si>
  <si>
    <t>40445631</t>
  </si>
  <si>
    <t>informativní značky směrové IS1c, IS2c, IS3c, IS4c, IS5, IS11b, d, IS19c 1350x330mm</t>
  </si>
  <si>
    <t>-108101726</t>
  </si>
  <si>
    <t>A101</t>
  </si>
  <si>
    <t>102</t>
  </si>
  <si>
    <t>40445629</t>
  </si>
  <si>
    <t>informativní značky směrové IS1a, IS2a, IS3a, IS4a, IS19a 1100x330mm</t>
  </si>
  <si>
    <t>-467007235</t>
  </si>
  <si>
    <t>"IS3a</t>
  </si>
  <si>
    <t>A102</t>
  </si>
  <si>
    <t>103</t>
  </si>
  <si>
    <t>40445620</t>
  </si>
  <si>
    <t>zákazové, příkazové dopravní značky B1-B34, C1-15 700mm</t>
  </si>
  <si>
    <t>-1154744643</t>
  </si>
  <si>
    <t>"B20a</t>
  </si>
  <si>
    <t>A103</t>
  </si>
  <si>
    <t>104</t>
  </si>
  <si>
    <t>40445645</t>
  </si>
  <si>
    <t>informativní značky jiné IJ4b 500mm</t>
  </si>
  <si>
    <t>1142598458</t>
  </si>
  <si>
    <t>"Ij4b</t>
  </si>
  <si>
    <t>A104</t>
  </si>
  <si>
    <t>105</t>
  </si>
  <si>
    <t>40445608</t>
  </si>
  <si>
    <t>značky upravující přednost P1, P4 700mm</t>
  </si>
  <si>
    <t>1812797903</t>
  </si>
  <si>
    <t>A105</t>
  </si>
  <si>
    <t>106</t>
  </si>
  <si>
    <t>40445615</t>
  </si>
  <si>
    <t>značky upravující přednost P6 700mm</t>
  </si>
  <si>
    <t>-1595467067</t>
  </si>
  <si>
    <t>A106</t>
  </si>
  <si>
    <t>107</t>
  </si>
  <si>
    <t>40445611</t>
  </si>
  <si>
    <t>značky upravující přednost P2, P3, P8 500mm</t>
  </si>
  <si>
    <t>215764688</t>
  </si>
  <si>
    <t>A107</t>
  </si>
  <si>
    <t>108</t>
  </si>
  <si>
    <t>40445600</t>
  </si>
  <si>
    <t>výstražné dopravní značky A1-A30, A33 700mm</t>
  </si>
  <si>
    <t>1267086000</t>
  </si>
  <si>
    <t>"A6a+A2a+A12b</t>
  </si>
  <si>
    <t>A108</t>
  </si>
  <si>
    <t>1+1+2</t>
  </si>
  <si>
    <t>109</t>
  </si>
  <si>
    <t>40445636</t>
  </si>
  <si>
    <t>informativní značky směrové IS12-IS14, IS15b 1000x500mm</t>
  </si>
  <si>
    <t>654470758</t>
  </si>
  <si>
    <t>"IZ4a + IZ4b</t>
  </si>
  <si>
    <t>A109</t>
  </si>
  <si>
    <t>2+2</t>
  </si>
  <si>
    <t>110</t>
  </si>
  <si>
    <t>591655350 R</t>
  </si>
  <si>
    <t>Ochrana kabelové trasy dělenou chráničkouvčetně manipulace a zemních prací</t>
  </si>
  <si>
    <t>831613596</t>
  </si>
  <si>
    <t>A110</t>
  </si>
  <si>
    <t>111</t>
  </si>
  <si>
    <t>592655351 R</t>
  </si>
  <si>
    <t>dělená chránička z tvrzeného PVC D 110mm červená</t>
  </si>
  <si>
    <t>366773652</t>
  </si>
  <si>
    <t>A111</t>
  </si>
  <si>
    <t>112</t>
  </si>
  <si>
    <t>914431112</t>
  </si>
  <si>
    <t>Montáž dopravního zrcadla o velikosti do 1m2 na sloupek nebo konzolu</t>
  </si>
  <si>
    <t>-1151003140</t>
  </si>
  <si>
    <t>A112</t>
  </si>
  <si>
    <t>113</t>
  </si>
  <si>
    <t>40445201</t>
  </si>
  <si>
    <t>zrcadlo dopravní kruhové D 800mm</t>
  </si>
  <si>
    <t>-1551807006</t>
  </si>
  <si>
    <t>A113</t>
  </si>
  <si>
    <t>114</t>
  </si>
  <si>
    <t>914511112</t>
  </si>
  <si>
    <t>Montáž sloupku dopravních značek délky do 3,5 m s betonovým základem a patkou</t>
  </si>
  <si>
    <t>2013745790</t>
  </si>
  <si>
    <t>A114</t>
  </si>
  <si>
    <t>115</t>
  </si>
  <si>
    <t>404452250</t>
  </si>
  <si>
    <t>sloupek Zn 60 - 350</t>
  </si>
  <si>
    <t>2020793081</t>
  </si>
  <si>
    <t>A115</t>
  </si>
  <si>
    <t>116</t>
  </si>
  <si>
    <t>404452300</t>
  </si>
  <si>
    <t>sloupek Zn 70 - 350</t>
  </si>
  <si>
    <t>566467327</t>
  </si>
  <si>
    <t>"DOPARVNÍ ZRCADLA a IS3</t>
  </si>
  <si>
    <t>A116</t>
  </si>
  <si>
    <t>117</t>
  </si>
  <si>
    <t>404452400</t>
  </si>
  <si>
    <t>patka hliníková HP 60</t>
  </si>
  <si>
    <t>-1891299820</t>
  </si>
  <si>
    <t>A117</t>
  </si>
  <si>
    <t>118</t>
  </si>
  <si>
    <t>404452410</t>
  </si>
  <si>
    <t>patka hliníková HP 70</t>
  </si>
  <si>
    <t>1374475569</t>
  </si>
  <si>
    <t>A118</t>
  </si>
  <si>
    <t>119</t>
  </si>
  <si>
    <t>404452570</t>
  </si>
  <si>
    <t>upínací svorka na sloupek US 70</t>
  </si>
  <si>
    <t>-246445533</t>
  </si>
  <si>
    <t>A119</t>
  </si>
  <si>
    <t>8+14</t>
  </si>
  <si>
    <t>120</t>
  </si>
  <si>
    <t>404452530</t>
  </si>
  <si>
    <t>víčko plastové na sloupek 60</t>
  </si>
  <si>
    <t>-631232400</t>
  </si>
  <si>
    <t>A120</t>
  </si>
  <si>
    <t>121</t>
  </si>
  <si>
    <t>404452540</t>
  </si>
  <si>
    <t>víčko plastové na sloupek 70</t>
  </si>
  <si>
    <t>-282107635</t>
  </si>
  <si>
    <t>A121</t>
  </si>
  <si>
    <t>122</t>
  </si>
  <si>
    <t>404452560</t>
  </si>
  <si>
    <t>upínací svorka na sloupek US 60</t>
  </si>
  <si>
    <t>457439132</t>
  </si>
  <si>
    <t>A122</t>
  </si>
  <si>
    <t>123</t>
  </si>
  <si>
    <t>404452600</t>
  </si>
  <si>
    <t>páska upínací  Bandimex 12,7 x 0,75 mm (50 m)</t>
  </si>
  <si>
    <t>1268847672</t>
  </si>
  <si>
    <t>A123</t>
  </si>
  <si>
    <t>124</t>
  </si>
  <si>
    <t>915111112</t>
  </si>
  <si>
    <t>Vodorovné dopravní značení dělící čáry souvislé š 125 mm retroreflexní bílá barva</t>
  </si>
  <si>
    <t>-834902032</t>
  </si>
  <si>
    <t>A124</t>
  </si>
  <si>
    <t>1493*2-116</t>
  </si>
  <si>
    <t>125</t>
  </si>
  <si>
    <t>915121122</t>
  </si>
  <si>
    <t>Vodorovné dopravní značení vodící čáry přerušované š 250 mm retroreflexní bíllá barva</t>
  </si>
  <si>
    <t>-2050319006</t>
  </si>
  <si>
    <t>A125</t>
  </si>
  <si>
    <t>126</t>
  </si>
  <si>
    <t>915131112</t>
  </si>
  <si>
    <t>Vodorovné dopravní značení přechody pro chodce, šipky, symboly retroreflexní bílá barva</t>
  </si>
  <si>
    <t>957427897</t>
  </si>
  <si>
    <t>"V11a</t>
  </si>
  <si>
    <t>A126</t>
  </si>
  <si>
    <t>8.6*4</t>
  </si>
  <si>
    <t>127</t>
  </si>
  <si>
    <t>915611111</t>
  </si>
  <si>
    <t>Předznačení vodorovného liniového značení</t>
  </si>
  <si>
    <t>1411938293</t>
  </si>
  <si>
    <t>A127</t>
  </si>
  <si>
    <t>128</t>
  </si>
  <si>
    <t>915621111</t>
  </si>
  <si>
    <t>Předznačení vodorovného plošného značení</t>
  </si>
  <si>
    <t>202996606</t>
  </si>
  <si>
    <t>A128</t>
  </si>
  <si>
    <t>34.4</t>
  </si>
  <si>
    <t>129</t>
  </si>
  <si>
    <t>916231111</t>
  </si>
  <si>
    <t>Osazení obruby z drobných kostek bez boční opěry do lože z betonu prostého</t>
  </si>
  <si>
    <t>-1157155802</t>
  </si>
  <si>
    <t>A129</t>
  </si>
  <si>
    <t>(22.5+31.5+41)*2</t>
  </si>
  <si>
    <t>130</t>
  </si>
  <si>
    <t>583801200</t>
  </si>
  <si>
    <t>kostka dlažební drobná, žula velikost 8/10 cm</t>
  </si>
  <si>
    <t>53201529</t>
  </si>
  <si>
    <t>A130</t>
  </si>
  <si>
    <t>95*0.25/4.5</t>
  </si>
  <si>
    <t>131</t>
  </si>
  <si>
    <t>916231213</t>
  </si>
  <si>
    <t>Osazení chodníkového obrubníku betonového stojatého s boční opěrou do lože z betonu prostého</t>
  </si>
  <si>
    <t>-130436728</t>
  </si>
  <si>
    <t>"PRAVÝ</t>
  </si>
  <si>
    <t>A131</t>
  </si>
  <si>
    <t>32+6+26+25+77+94+27+67+8+55</t>
  </si>
  <si>
    <t>"PRAVÝ RIGOL</t>
  </si>
  <si>
    <t>48+67+98</t>
  </si>
  <si>
    <t>"LEVÝ</t>
  </si>
  <si>
    <t>57+15+14+14+8+53+43+7</t>
  </si>
  <si>
    <t>"LEVÝ RIGOL</t>
  </si>
  <si>
    <t>292+61+78</t>
  </si>
  <si>
    <t>E131</t>
  </si>
  <si>
    <t>"Celkem: "A131+B131+C131+D131</t>
  </si>
  <si>
    <t>132</t>
  </si>
  <si>
    <t>59217023</t>
  </si>
  <si>
    <t>obrubník betonový chodníkový 1000x150x250mm</t>
  </si>
  <si>
    <t>1271872334</t>
  </si>
  <si>
    <t>A132</t>
  </si>
  <si>
    <t>(1265-179-56)*1.01</t>
  </si>
  <si>
    <t>133</t>
  </si>
  <si>
    <t>592174670</t>
  </si>
  <si>
    <t>obrubník betonový silniční nájezdový Standard 50x15x15 cm</t>
  </si>
  <si>
    <t>-864613544</t>
  </si>
  <si>
    <t>"PRAVÉ</t>
  </si>
  <si>
    <t>A133</t>
  </si>
  <si>
    <t>(6+8+5+10+6.5+15+4+4+3)*2+5</t>
  </si>
  <si>
    <t>"LEVÉ</t>
  </si>
  <si>
    <t>(7.5+18+11+5+11+4+4+4+5+5+3.5+3.5+4+4+12+4+7)*2+5</t>
  </si>
  <si>
    <t>C133</t>
  </si>
  <si>
    <t>"Celkem: "A133+B133</t>
  </si>
  <si>
    <t>134</t>
  </si>
  <si>
    <t>592174690</t>
  </si>
  <si>
    <t>obrubník betonový silniční přechodový L + P Standard 100x15x15-25 cm</t>
  </si>
  <si>
    <t>-59740504</t>
  </si>
  <si>
    <t>A134</t>
  </si>
  <si>
    <t>10+9+7+7+8+9+6</t>
  </si>
  <si>
    <t>135</t>
  </si>
  <si>
    <t>916331112</t>
  </si>
  <si>
    <t>Osazení zahradního obrubníku betonového do lože z betonu s boční opěrou</t>
  </si>
  <si>
    <t>-2109177654</t>
  </si>
  <si>
    <t>A135</t>
  </si>
  <si>
    <t>12+9+13+6+8.5+3</t>
  </si>
  <si>
    <t>4.5+15+8.5+11+25.1+5+2+8.5+6.9+22.3+2+9.6+7.3+7.2+24+6.3+14.3+6.3+6.3</t>
  </si>
  <si>
    <t>C135</t>
  </si>
  <si>
    <t>"Celkem: "A135+B135</t>
  </si>
  <si>
    <t>136</t>
  </si>
  <si>
    <t>592173150</t>
  </si>
  <si>
    <t>obrubník betonový zahradní přírodní ABZ 10/95 50x8x25 cm</t>
  </si>
  <si>
    <t>449074765</t>
  </si>
  <si>
    <t>A136</t>
  </si>
  <si>
    <t>243.6*2*1.02</t>
  </si>
  <si>
    <t>137</t>
  </si>
  <si>
    <t>916431111</t>
  </si>
  <si>
    <t>Osazení bezbariérového betonového obrubníku do betonového lože s opěrou tl 150 mm BETON C30/37 XF3</t>
  </si>
  <si>
    <t>1208006222</t>
  </si>
  <si>
    <t>A137</t>
  </si>
  <si>
    <t>(12+2)*4</t>
  </si>
  <si>
    <t>138</t>
  </si>
  <si>
    <t>592175430</t>
  </si>
  <si>
    <t>obrubník HK přímý 40x29x100 cm šedý</t>
  </si>
  <si>
    <t>-273144405</t>
  </si>
  <si>
    <t>A138</t>
  </si>
  <si>
    <t>4*12</t>
  </si>
  <si>
    <t>139</t>
  </si>
  <si>
    <t>592175440</t>
  </si>
  <si>
    <t>obrubník HK náběhový pravý 40x29-25x100 cm šedý</t>
  </si>
  <si>
    <t>-1816758883</t>
  </si>
  <si>
    <t>A139</t>
  </si>
  <si>
    <t>140</t>
  </si>
  <si>
    <t>592175450</t>
  </si>
  <si>
    <t>obrubník HK náběhový levý 40x25-29x100 cm šedý</t>
  </si>
  <si>
    <t>15369400</t>
  </si>
  <si>
    <t>141</t>
  </si>
  <si>
    <t>916991121</t>
  </si>
  <si>
    <t>Lože pod obrubníky, krajníky nebo obruby z dlažebních kostek z betonu prostého</t>
  </si>
  <si>
    <t>-1454251622</t>
  </si>
  <si>
    <t>"OBRUBNÍK ZASTÁVKY</t>
  </si>
  <si>
    <t>A141</t>
  </si>
  <si>
    <t>56*0.5*0.4</t>
  </si>
  <si>
    <t>"CHODNÍKOVÉ</t>
  </si>
  <si>
    <t>1272*0.35*0.1</t>
  </si>
  <si>
    <t>C141</t>
  </si>
  <si>
    <t>"Celkem: "A141+B141</t>
  </si>
  <si>
    <t>142</t>
  </si>
  <si>
    <t>919112213</t>
  </si>
  <si>
    <t>Řezání spár pro vytvoření komůrky š 10 mm hl 25 mm pro těsnící zálivku v živičném krytu</t>
  </si>
  <si>
    <t>1747122103</t>
  </si>
  <si>
    <t>"pracovní spáry vnější</t>
  </si>
  <si>
    <t>A142</t>
  </si>
  <si>
    <t>6+4*5.5+8+5.4+7.7+8.3+33+8+6.6+4+16+12+5</t>
  </si>
  <si>
    <t>"pracovní spáry vnitřní</t>
  </si>
  <si>
    <t>9.5+12.8+11.5+9+11.5+5.2+3.8+6+19+6+45+10+4.2+7.8+16+5</t>
  </si>
  <si>
    <t>"spáry podél dvojřádku a rigolu</t>
  </si>
  <si>
    <t>2*(31.3+41+22.5)+634</t>
  </si>
  <si>
    <t>"spáry podél štěrbinové trouby</t>
  </si>
  <si>
    <t>(11.5+5+5.5+5+12+12.5+8+14+13)*2</t>
  </si>
  <si>
    <t>E142</t>
  </si>
  <si>
    <t>"Celkem: "A142+B142+C142+D142</t>
  </si>
  <si>
    <t>919122112</t>
  </si>
  <si>
    <t>Těsnění spár zálivkou za tepla pro komůrky š 10 mm hl 25 mm s těsnicím profilem</t>
  </si>
  <si>
    <t>648286637</t>
  </si>
  <si>
    <t>A143</t>
  </si>
  <si>
    <t>1320.9</t>
  </si>
  <si>
    <t>144</t>
  </si>
  <si>
    <t>919411131</t>
  </si>
  <si>
    <t>Čelo propustku z betonu prostého se zvýšenými nároky na prostředí pro propustek z trub DN 300 až 500</t>
  </si>
  <si>
    <t>-1224419560</t>
  </si>
  <si>
    <t>A144</t>
  </si>
  <si>
    <t>145</t>
  </si>
  <si>
    <t>919411141</t>
  </si>
  <si>
    <t>Čelo propustku z betonu prostého se zvýšenými nároky na prostředí pro propustek z trub DN 600 až 800</t>
  </si>
  <si>
    <t>-943851231</t>
  </si>
  <si>
    <t>A145</t>
  </si>
  <si>
    <t>146</t>
  </si>
  <si>
    <t>919413111</t>
  </si>
  <si>
    <t>Vtoková jímka z betonu prostého propustku z trub do DN 800</t>
  </si>
  <si>
    <t>-1021110641</t>
  </si>
  <si>
    <t>A146</t>
  </si>
  <si>
    <t>147</t>
  </si>
  <si>
    <t>592249999 R</t>
  </si>
  <si>
    <t>deska bet.přechodová TZK-Q1000x625/200 D400</t>
  </si>
  <si>
    <t>2134690015</t>
  </si>
  <si>
    <t>A147</t>
  </si>
  <si>
    <t>148</t>
  </si>
  <si>
    <t>55241005</t>
  </si>
  <si>
    <t>poklop kanalizační litinový, rám betonolitinový 160mm,s osazením pro lapač D 400 kruhová mříž</t>
  </si>
  <si>
    <t>427400731</t>
  </si>
  <si>
    <t>A148</t>
  </si>
  <si>
    <t>149</t>
  </si>
  <si>
    <t>55241002</t>
  </si>
  <si>
    <t>poklop kanalizační betonolitinový, rám betonolitinový 125mm, B 125 bez odvětrání</t>
  </si>
  <si>
    <t>130191448</t>
  </si>
  <si>
    <t>A149</t>
  </si>
  <si>
    <t>150</t>
  </si>
  <si>
    <t>919535558</t>
  </si>
  <si>
    <t>Obetonování trubního propustku betonem prostým tř. C 20/25</t>
  </si>
  <si>
    <t>-1014517502</t>
  </si>
  <si>
    <t>"PRODLOUŽENÍ PROPUSTKu</t>
  </si>
  <si>
    <t>A150</t>
  </si>
  <si>
    <t>2.8</t>
  </si>
  <si>
    <t>151</t>
  </si>
  <si>
    <t>919542111</t>
  </si>
  <si>
    <t>Zřízení propustku, mostku z trub ocelových rýhovaných kruhového profilu do DN 800 mm</t>
  </si>
  <si>
    <t>1945251125</t>
  </si>
  <si>
    <t>A151</t>
  </si>
  <si>
    <t>8.4+5.8+6</t>
  </si>
  <si>
    <t>55314410</t>
  </si>
  <si>
    <t>trouba ocelová flexibilní Pz s polymerovanou fólií z vlnitého plechu 600/2,0mm</t>
  </si>
  <si>
    <t>-43701181</t>
  </si>
  <si>
    <t>A152</t>
  </si>
  <si>
    <t>153</t>
  </si>
  <si>
    <t>919551114</t>
  </si>
  <si>
    <t>Zřízení propustku z trub plastových PE rýhovaných se spojkami nebo s hrdlem DN 600 mm</t>
  </si>
  <si>
    <t>1238685880</t>
  </si>
  <si>
    <t>A153</t>
  </si>
  <si>
    <t>10.56</t>
  </si>
  <si>
    <t>154</t>
  </si>
  <si>
    <t>28617281</t>
  </si>
  <si>
    <t>trubka kanalizační PP korugovaná DN 600x6000mm SN16</t>
  </si>
  <si>
    <t>909973640</t>
  </si>
  <si>
    <t>A154</t>
  </si>
  <si>
    <t>2*6</t>
  </si>
  <si>
    <t>155</t>
  </si>
  <si>
    <t>919551118</t>
  </si>
  <si>
    <t>Zřízení propustku z trub plastových PE rýhovaných se spojkami nebo s hrdlem DN 1000 mm</t>
  </si>
  <si>
    <t>-332611468</t>
  </si>
  <si>
    <t>A155</t>
  </si>
  <si>
    <t>156</t>
  </si>
  <si>
    <t>28614474</t>
  </si>
  <si>
    <t>trubka kanalizační PP korugovaná pro velké průměry DN 1000x6000mm SN10</t>
  </si>
  <si>
    <t>759250760</t>
  </si>
  <si>
    <t>A156</t>
  </si>
  <si>
    <t>157</t>
  </si>
  <si>
    <t>919721102</t>
  </si>
  <si>
    <t>Geomříž pro stabilizaci podkladu tkaná z polyesteru podélná pevnost v tahu do 80 kN/m</t>
  </si>
  <si>
    <t>247951476</t>
  </si>
  <si>
    <t>A157</t>
  </si>
  <si>
    <t>10786.17*1.2</t>
  </si>
  <si>
    <t>158</t>
  </si>
  <si>
    <t>919726203</t>
  </si>
  <si>
    <t>Geotextilie pro vyztužení, separaci a filtraci tkaná z PP podélná pevnost v tahu do 80 kN/m</t>
  </si>
  <si>
    <t>1398589318</t>
  </si>
  <si>
    <t>A158</t>
  </si>
  <si>
    <t>159</t>
  </si>
  <si>
    <t>919735112</t>
  </si>
  <si>
    <t>Řezání stávajícího živičného krytu hl do 100 mm</t>
  </si>
  <si>
    <t>1806100264</t>
  </si>
  <si>
    <t>A159</t>
  </si>
  <si>
    <t>"podél štěrbinových žlábků</t>
  </si>
  <si>
    <t>C159</t>
  </si>
  <si>
    <t>"Celkem: "A159+B159</t>
  </si>
  <si>
    <t>160</t>
  </si>
  <si>
    <t>935114112</t>
  </si>
  <si>
    <t>Mikroštěrbinový odvodňovací betonový žlab 220x260 mm se spádem dna 0,5 % se základem</t>
  </si>
  <si>
    <t>-959818811</t>
  </si>
  <si>
    <t>"včetně  čistícího a vpusťového kusu</t>
  </si>
  <si>
    <t>A160</t>
  </si>
  <si>
    <t>11.5+5+5.5+5+12+12.5+8+14+13</t>
  </si>
  <si>
    <t>161</t>
  </si>
  <si>
    <t>938532211</t>
  </si>
  <si>
    <t>Tryskání degradovaného betonu vodou do 20 mm</t>
  </si>
  <si>
    <t>873542811</t>
  </si>
  <si>
    <t>A161</t>
  </si>
  <si>
    <t>1.7*(4.6+3.2)</t>
  </si>
  <si>
    <t>162</t>
  </si>
  <si>
    <t>938902113</t>
  </si>
  <si>
    <t>Čištění příkopů komunikací příkopovým rypadlem objem nánosu do 0,5 m3/m</t>
  </si>
  <si>
    <t>-218242597</t>
  </si>
  <si>
    <t>A162</t>
  </si>
  <si>
    <t>163</t>
  </si>
  <si>
    <t>938902421</t>
  </si>
  <si>
    <t>Čištění propustků strojně tlakovou vodou D do 500 mm při tl nánosu do 50% DN</t>
  </si>
  <si>
    <t>799365596</t>
  </si>
  <si>
    <t>A163</t>
  </si>
  <si>
    <t>164</t>
  </si>
  <si>
    <t>938902422</t>
  </si>
  <si>
    <t>Čištění propustků strojně tlakovou vodou D do 1000 mm při tl nánosu do 50% DN</t>
  </si>
  <si>
    <t>1911179185</t>
  </si>
  <si>
    <t>A164</t>
  </si>
  <si>
    <t>165</t>
  </si>
  <si>
    <t>938909611</t>
  </si>
  <si>
    <t>Odstranění nánosu na krajnicích tl do 100 mm</t>
  </si>
  <si>
    <t>1222322428</t>
  </si>
  <si>
    <t>A165</t>
  </si>
  <si>
    <t>1400*0.8</t>
  </si>
  <si>
    <t>166</t>
  </si>
  <si>
    <t>938909999R</t>
  </si>
  <si>
    <t>Očištění podkladu zametením včetně lokálního odfrézování narušených živičných vrstev</t>
  </si>
  <si>
    <t>1289961742</t>
  </si>
  <si>
    <t>A166</t>
  </si>
  <si>
    <t>167</t>
  </si>
  <si>
    <t>966005211</t>
  </si>
  <si>
    <t>Rozebrání a odstranění silničního zábradlí se sloupky osazenými do říms nebo krycích desek</t>
  </si>
  <si>
    <t>1793677691</t>
  </si>
  <si>
    <t>A167</t>
  </si>
  <si>
    <t>3.5+2+2.5</t>
  </si>
  <si>
    <t>168</t>
  </si>
  <si>
    <t>966006132</t>
  </si>
  <si>
    <t>Odstranění značek dopravních nebo orientačních se sloupky s betonovými patkami</t>
  </si>
  <si>
    <t>-295079416</t>
  </si>
  <si>
    <t>A168</t>
  </si>
  <si>
    <t>169</t>
  </si>
  <si>
    <t>966008111</t>
  </si>
  <si>
    <t>Bourání trubního propustku do DN 300</t>
  </si>
  <si>
    <t>-828483625</t>
  </si>
  <si>
    <t>A169</t>
  </si>
  <si>
    <t>12+7.5+13+9+9</t>
  </si>
  <si>
    <t>170</t>
  </si>
  <si>
    <t>966008112</t>
  </si>
  <si>
    <t>Bourání trubního propustku do DN 500</t>
  </si>
  <si>
    <t>1662644422</t>
  </si>
  <si>
    <t>A170</t>
  </si>
  <si>
    <t>8+8+12+9</t>
  </si>
  <si>
    <t>171</t>
  </si>
  <si>
    <t>979999991R</t>
  </si>
  <si>
    <t>Nezpoplatněné uložení frézingu na skládku cestmistrovství</t>
  </si>
  <si>
    <t>-1331632369</t>
  </si>
  <si>
    <t>A171</t>
  </si>
  <si>
    <t>49.446+1128.192</t>
  </si>
  <si>
    <t>172</t>
  </si>
  <si>
    <t>985311113</t>
  </si>
  <si>
    <t>Reprofilace stěn cementovými sanačními maltami tl 30 mm</t>
  </si>
  <si>
    <t>-487079285</t>
  </si>
  <si>
    <t>A172</t>
  </si>
  <si>
    <t>985311912</t>
  </si>
  <si>
    <t>Příplatek při reprofilaci sanačními maltami za plochu do 10 m2 jednotlivě</t>
  </si>
  <si>
    <t>539160612</t>
  </si>
  <si>
    <t>A173</t>
  </si>
  <si>
    <t>13.26</t>
  </si>
  <si>
    <t xml:space="preserve"> Přesun hmot</t>
  </si>
  <si>
    <t>174</t>
  </si>
  <si>
    <t>998225111</t>
  </si>
  <si>
    <t>Přesun hmot pro pozemní komunikace a letiště s krytem živičným</t>
  </si>
  <si>
    <t>-591328723</t>
  </si>
  <si>
    <t>A174</t>
  </si>
  <si>
    <t>10198</t>
  </si>
  <si>
    <t>997</t>
  </si>
  <si>
    <t>Přesun sutě</t>
  </si>
  <si>
    <t>175</t>
  </si>
  <si>
    <t>997221551</t>
  </si>
  <si>
    <t>Vodorovná doprava suti ze sypkých materiálů do 1 km</t>
  </si>
  <si>
    <t>-2085708457</t>
  </si>
  <si>
    <t>176</t>
  </si>
  <si>
    <t>997221559</t>
  </si>
  <si>
    <t>Příplatek ZKD 1 km u vodorovné dopravy suti ze sypkých materiálů</t>
  </si>
  <si>
    <t>-206750929</t>
  </si>
  <si>
    <t>"frezing</t>
  </si>
  <si>
    <t>A176</t>
  </si>
  <si>
    <t>1177.638*15</t>
  </si>
  <si>
    <t>"beton</t>
  </si>
  <si>
    <t>148.8*24</t>
  </si>
  <si>
    <t>"kamenivo</t>
  </si>
  <si>
    <t>6193/2*24</t>
  </si>
  <si>
    <t>"penetrační makadam</t>
  </si>
  <si>
    <t>2118/2*24</t>
  </si>
  <si>
    <t>E176</t>
  </si>
  <si>
    <t>"Celkem: "A176+B176+C176+D176</t>
  </si>
  <si>
    <t>177</t>
  </si>
  <si>
    <t>997221611</t>
  </si>
  <si>
    <t>Nakládání suti na dopravní prostředky pro vodorovnou dopravu</t>
  </si>
  <si>
    <t>-1245476266</t>
  </si>
  <si>
    <t>A177</t>
  </si>
  <si>
    <t>148.8</t>
  </si>
  <si>
    <t>178</t>
  </si>
  <si>
    <t>997221845</t>
  </si>
  <si>
    <t>Poplatek za uložení odpadu z asfaltových povrchů na skládce (skládkovné)</t>
  </si>
  <si>
    <t>2029356732</t>
  </si>
  <si>
    <t>"makadam nevyužitý do podkladů silnice</t>
  </si>
  <si>
    <t>A178</t>
  </si>
  <si>
    <t>(9.515+10.56+2098.14)/2</t>
  </si>
  <si>
    <t>997221861</t>
  </si>
  <si>
    <t>Poplatek za uložení stavebního odpadu na recyklační skládce (skládkovné) z prostého betonu pod kódem 17 01 01</t>
  </si>
  <si>
    <t>2025228620</t>
  </si>
  <si>
    <t>A179</t>
  </si>
  <si>
    <t>180</t>
  </si>
  <si>
    <t>997221873</t>
  </si>
  <si>
    <t>Poplatek za uložení stavebního odpadu na recyklační skládce (skládkovné) zeminy a kamení zatříděného do Katalogu odpadů pod kódem 17 05 04</t>
  </si>
  <si>
    <t>-1017174987</t>
  </si>
  <si>
    <t>"kamenivo nevyužité do podkladů</t>
  </si>
  <si>
    <t>A180</t>
  </si>
  <si>
    <t>6193/2</t>
  </si>
  <si>
    <t>288</t>
  </si>
  <si>
    <t>B3</t>
  </si>
  <si>
    <t>784</t>
  </si>
  <si>
    <t>C3</t>
  </si>
  <si>
    <t>1568</t>
  </si>
  <si>
    <t>B4</t>
  </si>
  <si>
    <t>C4</t>
  </si>
  <si>
    <t>DIO - přechodné dopravní značení a  úprava objízdných tras</t>
  </si>
  <si>
    <t>B6</t>
  </si>
  <si>
    <t>392</t>
  </si>
  <si>
    <t>B9</t>
  </si>
  <si>
    <t>B10</t>
  </si>
  <si>
    <t>2016</t>
  </si>
  <si>
    <t>913121111</t>
  </si>
  <si>
    <t>Montáž a demontáž dočasné dopravní značky kompletní základní</t>
  </si>
  <si>
    <t>2020390755</t>
  </si>
  <si>
    <t>"objízdná trasa</t>
  </si>
  <si>
    <t>19+19</t>
  </si>
  <si>
    <t>"uzávěra  v místě</t>
  </si>
  <si>
    <t>11+4</t>
  </si>
  <si>
    <t>"částečné omezení</t>
  </si>
  <si>
    <t>2*8*12+2*8*6</t>
  </si>
  <si>
    <t>D1</t>
  </si>
  <si>
    <t>"Celkem: "A1+B1+C1</t>
  </si>
  <si>
    <t>913121112</t>
  </si>
  <si>
    <t>Montáž a demontáž dočasné dopravní značky kompletní zvětšené</t>
  </si>
  <si>
    <t>-324827085</t>
  </si>
  <si>
    <t>9+9</t>
  </si>
  <si>
    <t>913121211</t>
  </si>
  <si>
    <t>Příplatek k dočasné dopravní značce kompletní základní za první a ZKD den použití</t>
  </si>
  <si>
    <t>1980600086</t>
  </si>
  <si>
    <t>19*56+19*42</t>
  </si>
  <si>
    <t>11*56+4*42</t>
  </si>
  <si>
    <t>2*8*56+2*8*42</t>
  </si>
  <si>
    <t>D3</t>
  </si>
  <si>
    <t>"Celkem: "A3+B3+C3</t>
  </si>
  <si>
    <t>913121212</t>
  </si>
  <si>
    <t>Příplatek k dočasné dopravní značce kompletní zvětšené za první a ZKD den použití</t>
  </si>
  <si>
    <t>2019921736</t>
  </si>
  <si>
    <t>(2*8)*56+(2*8)*42</t>
  </si>
  <si>
    <t>D4</t>
  </si>
  <si>
    <t>"Celkem: "A4+B4+C4</t>
  </si>
  <si>
    <t>913221112</t>
  </si>
  <si>
    <t>Montáž a demontáž dočasné dopravní zábrany Z2 světelné šířky 2,5 m s 5 světly</t>
  </si>
  <si>
    <t>-295616274</t>
  </si>
  <si>
    <t>"uzávěra v místě</t>
  </si>
  <si>
    <t>11*2+4*2</t>
  </si>
  <si>
    <t>2*2*12+2*2*6</t>
  </si>
  <si>
    <t>"Celkem: "A5+B5</t>
  </si>
  <si>
    <t>913221212</t>
  </si>
  <si>
    <t>Příplatek k dočasné dopravní zábraně Z2 světelné šířky 2,5m s 5 světly za první a ZKD den použití</t>
  </si>
  <si>
    <t>41511371</t>
  </si>
  <si>
    <t>4*56+4*42</t>
  </si>
  <si>
    <t>C6</t>
  </si>
  <si>
    <t>"Celkem: "A6+B6</t>
  </si>
  <si>
    <t>913321111</t>
  </si>
  <si>
    <t>Montáž a demontáž dočasné dopravní směrové desky základní Z4</t>
  </si>
  <si>
    <t>935837199</t>
  </si>
  <si>
    <t>"částečné omezení v místě</t>
  </si>
  <si>
    <t>20*2*12+20*2*6</t>
  </si>
  <si>
    <t>913321211</t>
  </si>
  <si>
    <t>Příplatek k dočasné směrové desce základní Z4 za první a ZKD den použití</t>
  </si>
  <si>
    <t>286964015</t>
  </si>
  <si>
    <t>20*10*42+20*2*56</t>
  </si>
  <si>
    <t>913331115</t>
  </si>
  <si>
    <t>Montáž a demontáž dočasného dopravní signální svítilny EKO včetně akumulátoru</t>
  </si>
  <si>
    <t>1219047172</t>
  </si>
  <si>
    <t>11*5*2+4*5*2</t>
  </si>
  <si>
    <t>12*5*2+6*2*2</t>
  </si>
  <si>
    <t>C9</t>
  </si>
  <si>
    <t>"Celkem: "A9+B9</t>
  </si>
  <si>
    <t>913331215</t>
  </si>
  <si>
    <t>Příplatek k dočasné signální svítilně EKO včetně akumulátoru za první a ZKD den použití</t>
  </si>
  <si>
    <t>-1646655142</t>
  </si>
  <si>
    <t>11*2*56+4*2*42</t>
  </si>
  <si>
    <t>12*2*56+6*2*56</t>
  </si>
  <si>
    <t>C10</t>
  </si>
  <si>
    <t>"Celkem: "A10+B10</t>
  </si>
  <si>
    <t>913411111</t>
  </si>
  <si>
    <t>Montáž a demontáž mobilní semaforové soupravy se 2 semafory</t>
  </si>
  <si>
    <t>-2118535593</t>
  </si>
  <si>
    <t>12*2+6*2</t>
  </si>
  <si>
    <t>913411211</t>
  </si>
  <si>
    <t>Příplatek k dočasné mobilní semaforové soupravě se 2 semafory za první a ZKD den použití</t>
  </si>
  <si>
    <t>850828997</t>
  </si>
  <si>
    <t>2*56+2*42</t>
  </si>
  <si>
    <t>913911113</t>
  </si>
  <si>
    <t>Montáž a demontáž akumulátoru dočasného dopravního značení olověného 12 V/180 Ah</t>
  </si>
  <si>
    <t>1455447254</t>
  </si>
  <si>
    <t>12+6</t>
  </si>
  <si>
    <t>913911122</t>
  </si>
  <si>
    <t>Montáž a demontáž dočasného zásobníku ocelového na akumulátor a řídící jednotku</t>
  </si>
  <si>
    <t>-1504042503</t>
  </si>
  <si>
    <t>913911213</t>
  </si>
  <si>
    <t>Příplatek k dočasnému akumulátor 12V/180 Ah za první a ZKD den použití</t>
  </si>
  <si>
    <t>-2045970691</t>
  </si>
  <si>
    <t>A15</t>
  </si>
  <si>
    <t>913911222</t>
  </si>
  <si>
    <t>Příplatek k dočasnému ocelovému zásobníku na akumulátor za první a ZKD den použití</t>
  </si>
  <si>
    <t>-1936565412</t>
  </si>
  <si>
    <t>913921131</t>
  </si>
  <si>
    <t>Dočasné omezení platnosti zakrytí základní dopravní značky</t>
  </si>
  <si>
    <t>1711946371</t>
  </si>
  <si>
    <t>913921132</t>
  </si>
  <si>
    <t>Dočasné omezení platnosti odkrytí základní dopravní značky</t>
  </si>
  <si>
    <t>-526408392</t>
  </si>
  <si>
    <t>SO 301 - stoka A</t>
  </si>
  <si>
    <t>4 - Vodorovné konstrukce</t>
  </si>
  <si>
    <t>8 - Trubní vedení</t>
  </si>
  <si>
    <t>9 - Ostatní konstrukce a práce-bourání</t>
  </si>
  <si>
    <t>998 - Přesun hmot</t>
  </si>
  <si>
    <t>1327072843</t>
  </si>
  <si>
    <t>24*17</t>
  </si>
  <si>
    <t>"Celkem: "A1</t>
  </si>
  <si>
    <t>-1255150481</t>
  </si>
  <si>
    <t>119001401</t>
  </si>
  <si>
    <t>Dočasné zajištění potrubí ocelového nebo litinového DN do 200</t>
  </si>
  <si>
    <t>-1333067838</t>
  </si>
  <si>
    <t>1.5*34</t>
  </si>
  <si>
    <t>"Celkem: "A3</t>
  </si>
  <si>
    <t>119001411</t>
  </si>
  <si>
    <t>Dočasné zajištění potrubí betonového, ŽB nebo kameninového DN do 200</t>
  </si>
  <si>
    <t>344652791</t>
  </si>
  <si>
    <t>1.5*60</t>
  </si>
  <si>
    <t>"Celkem: "A4</t>
  </si>
  <si>
    <t>229895308</t>
  </si>
  <si>
    <t>130001101</t>
  </si>
  <si>
    <t>41850701</t>
  </si>
  <si>
    <t>290*1.1*1.5</t>
  </si>
  <si>
    <t>"Celkem: "A6</t>
  </si>
  <si>
    <t>132201203</t>
  </si>
  <si>
    <t>Hloubení rýh š do 2000 mm v hornině tř. 3 objemu do 5000 m3</t>
  </si>
  <si>
    <t>855123755</t>
  </si>
  <si>
    <t>"výkop" 434.0*0.35</t>
  </si>
  <si>
    <t>B7</t>
  </si>
  <si>
    <t>"Celkem: "A7</t>
  </si>
  <si>
    <t>132301203</t>
  </si>
  <si>
    <t>Hloubení rýh š do 2000 mm v hornině tř. 4 objemu do 5000 m3</t>
  </si>
  <si>
    <t>-191271686</t>
  </si>
  <si>
    <t>"z toho" 434.0*0.4</t>
  </si>
  <si>
    <t>"Celkem: "A8</t>
  </si>
  <si>
    <t>132401201</t>
  </si>
  <si>
    <t>Hloubení rýh š do 2000 mm v hornině tř. 5</t>
  </si>
  <si>
    <t>951233976</t>
  </si>
  <si>
    <t>"z toho" 434.0*0.2</t>
  </si>
  <si>
    <t>"Celkem: "A9</t>
  </si>
  <si>
    <t>132501201</t>
  </si>
  <si>
    <t>Hloubení rýh š do 2000 mm v hornině tř. 6</t>
  </si>
  <si>
    <t>-1453123390</t>
  </si>
  <si>
    <t>"z toho" 434.0*0.05</t>
  </si>
  <si>
    <t>"Celkem: "A10</t>
  </si>
  <si>
    <t>151101102</t>
  </si>
  <si>
    <t>Zřízení příložného pažení a rozepření stěn rýh hl do 4 m</t>
  </si>
  <si>
    <t>-2102018886</t>
  </si>
  <si>
    <t>151101112</t>
  </si>
  <si>
    <t>Odstranění příložného pažení a rozepření stěn rýh hl do 4 m</t>
  </si>
  <si>
    <t>212125563</t>
  </si>
  <si>
    <t>161101102</t>
  </si>
  <si>
    <t>Svislé přemístění výkopku z horniny tř. 1 až 4 hl výkopu do 4 m</t>
  </si>
  <si>
    <t>-1595986580</t>
  </si>
  <si>
    <t>161101152</t>
  </si>
  <si>
    <t>Svislé přemístění výkopku z horniny tř. 5 až 7 hl výkopu do 4 m</t>
  </si>
  <si>
    <t>-1164499527</t>
  </si>
  <si>
    <t>174101101</t>
  </si>
  <si>
    <t>305348517</t>
  </si>
  <si>
    <t>-461960554</t>
  </si>
  <si>
    <t>583313450</t>
  </si>
  <si>
    <t>kamenivo těžené drobné tříděné</t>
  </si>
  <si>
    <t>-1110841526</t>
  </si>
  <si>
    <t>167101102</t>
  </si>
  <si>
    <t>Nakládání výkopku z hornin tř. 1 až 4 přes 100 m3</t>
  </si>
  <si>
    <t>624877361</t>
  </si>
  <si>
    <t>167101152</t>
  </si>
  <si>
    <t>Nakládání výkopku z hornin tř. 5 až 7 přes 100 m3</t>
  </si>
  <si>
    <t>-380929326</t>
  </si>
  <si>
    <t>162701105</t>
  </si>
  <si>
    <t>Vodorovné přemístění do 10000 m výkopku/sypaniny z horniny tř. 1 až 4</t>
  </si>
  <si>
    <t>1282467706</t>
  </si>
  <si>
    <t>162701109</t>
  </si>
  <si>
    <t>Příplatek k vodorovnému přemístění výkopku/sypaniny z horniny tř. 1 až 4 ZKD 1000 m přes 10000 m</t>
  </si>
  <si>
    <t>-1546970568</t>
  </si>
  <si>
    <t>126.94*15</t>
  </si>
  <si>
    <t>162701155</t>
  </si>
  <si>
    <t>Vodorovné přemístění do 10000 m výkopku/sypaniny z horniny tř. 5 až 7</t>
  </si>
  <si>
    <t>-1669425539</t>
  </si>
  <si>
    <t>162701159</t>
  </si>
  <si>
    <t>Příplatek k vodorovnému přemístění výkopku/sypaniny z horniny tř. 5 až 7 ZKD 1000 m přes 10000 m</t>
  </si>
  <si>
    <t>-747905094</t>
  </si>
  <si>
    <t>42.32*15</t>
  </si>
  <si>
    <t>171201201</t>
  </si>
  <si>
    <t>Uložení sypaniny na skládky</t>
  </si>
  <si>
    <t>1550299237</t>
  </si>
  <si>
    <t>126.94+42.32</t>
  </si>
  <si>
    <t>B24</t>
  </si>
  <si>
    <t>"Celkem: "A24</t>
  </si>
  <si>
    <t>171201211</t>
  </si>
  <si>
    <t>Poplatek za uložení odpadu ze sypaniny na skládce (skládkovné)</t>
  </si>
  <si>
    <t>-369430641</t>
  </si>
  <si>
    <t>359901211</t>
  </si>
  <si>
    <t>Monitoring stoky jakékoli výšky na nové kanalizaci</t>
  </si>
  <si>
    <t>1690076331</t>
  </si>
  <si>
    <t>Vodorovné konstrukce</t>
  </si>
  <si>
    <t>451572111</t>
  </si>
  <si>
    <t>Lože pod potrubí otevřený výkop z kameniva drobného těženého</t>
  </si>
  <si>
    <t>1382387729</t>
  </si>
  <si>
    <t>564871116</t>
  </si>
  <si>
    <t>Podklad ze štěrkodrtě ŠD tl. 300 mm</t>
  </si>
  <si>
    <t>1353176933</t>
  </si>
  <si>
    <t>Trubní vedení</t>
  </si>
  <si>
    <t>871373121</t>
  </si>
  <si>
    <t>Demontáž stávajícího kanalizačního potrubí</t>
  </si>
  <si>
    <t>-507115756</t>
  </si>
  <si>
    <t>871373121.1</t>
  </si>
  <si>
    <t>Montáž kanalizačního potrubí z PVC těsněné gumovým kroužkem otevřený výkop sklon do 20 % DN 400</t>
  </si>
  <si>
    <t>803587043</t>
  </si>
  <si>
    <t>286148031</t>
  </si>
  <si>
    <t>plnostěnné třívrstvé kanalizační potrubí z PVC  DN 400/6m, SN16,  v návaznosti na ČSN EN 1401</t>
  </si>
  <si>
    <t>-1579665753</t>
  </si>
  <si>
    <t>286148031.1</t>
  </si>
  <si>
    <t>plnostěnné třívrstvé kanalizační potrubí z PVC  DN 300/6m, SN16,  v návaznosti na ČSN EN 1401</t>
  </si>
  <si>
    <t>1401125939</t>
  </si>
  <si>
    <t>286148031.1.1</t>
  </si>
  <si>
    <t>plnostěnné třívrstvé kanalizační potrubí z PVC  DN 250/6m, SN16,  v návaznosti na ČSN EN 1401</t>
  </si>
  <si>
    <t>-1151875469</t>
  </si>
  <si>
    <t>877310410</t>
  </si>
  <si>
    <t>Montáž kolen na potrubí z PVC trub plnostěnných DN 150</t>
  </si>
  <si>
    <t>744972467</t>
  </si>
  <si>
    <t>286173380</t>
  </si>
  <si>
    <t>koleno DN 200 mm, 45°</t>
  </si>
  <si>
    <t>440063389</t>
  </si>
  <si>
    <t>877315231</t>
  </si>
  <si>
    <t>Montáž víčka z tvrdého PVC-systém KG DN 150</t>
  </si>
  <si>
    <t>151484861</t>
  </si>
  <si>
    <t>286117221</t>
  </si>
  <si>
    <t>záslepka DN 150 mm</t>
  </si>
  <si>
    <t>1206550347</t>
  </si>
  <si>
    <t>877360420</t>
  </si>
  <si>
    <t>Montáž odboček na potrubí z PVC trub plnostěnných DN 250</t>
  </si>
  <si>
    <t>366436844</t>
  </si>
  <si>
    <t>286154661</t>
  </si>
  <si>
    <t>odbočka PP/KG 400/150 mm</t>
  </si>
  <si>
    <t>-2125861106</t>
  </si>
  <si>
    <t>892381111</t>
  </si>
  <si>
    <t>Tlaková zkouška vodou potrubí DN 250, DN 300 nebo 350</t>
  </si>
  <si>
    <t>687796066</t>
  </si>
  <si>
    <t>89422110A</t>
  </si>
  <si>
    <t>Šachta kanalizační betonová kruhová DN 1000 mm dno beton tř. C 25/30</t>
  </si>
  <si>
    <t>-2030309773</t>
  </si>
  <si>
    <t>89422110B</t>
  </si>
  <si>
    <t>Šachta kanalizační plastová kruhová DN 600 mm</t>
  </si>
  <si>
    <t>-71343905</t>
  </si>
  <si>
    <t>899103111</t>
  </si>
  <si>
    <t>Osazení poklopů litinových nebo ocelových včetně rámů hmotnosti nad 100 do 150 kg</t>
  </si>
  <si>
    <t>2674517</t>
  </si>
  <si>
    <t>592246600</t>
  </si>
  <si>
    <t>poklop šachtový D 400, včetně rámu</t>
  </si>
  <si>
    <t>1108778329</t>
  </si>
  <si>
    <t>899722114</t>
  </si>
  <si>
    <t>Krytí potrubí z plastů výstražnou fólií z PVC 40 cm</t>
  </si>
  <si>
    <t>-1232223429</t>
  </si>
  <si>
    <t>Ostatní konstrukce a práce-bourání</t>
  </si>
  <si>
    <t>935113211</t>
  </si>
  <si>
    <t>Osazení betonového žlabu s krycí deskou šířky do 200 mm</t>
  </si>
  <si>
    <t>1252400665</t>
  </si>
  <si>
    <t>592131011</t>
  </si>
  <si>
    <t>žlab kabelový betonový 100x20x17 cm</t>
  </si>
  <si>
    <t>721128100</t>
  </si>
  <si>
    <t>592131041</t>
  </si>
  <si>
    <t>deska krycí kabelového žlabu 50 x 20,0 x 4,5 cm</t>
  </si>
  <si>
    <t>-1043732237</t>
  </si>
  <si>
    <t>170.0*2</t>
  </si>
  <si>
    <t>B48</t>
  </si>
  <si>
    <t>"Celkem: "A48</t>
  </si>
  <si>
    <t>113107223</t>
  </si>
  <si>
    <t>Odstranění podkladu pl přes 200 m2 z kameniva drceného tl 300 mm</t>
  </si>
  <si>
    <t>1460128193</t>
  </si>
  <si>
    <t>Vodorovná doprava suti ze sypkých materiálů do 11 km</t>
  </si>
  <si>
    <t>1495535995</t>
  </si>
  <si>
    <t>71.84</t>
  </si>
  <si>
    <t>-945372158</t>
  </si>
  <si>
    <t>71.84*14</t>
  </si>
  <si>
    <t>-669173738</t>
  </si>
  <si>
    <t>A52</t>
  </si>
  <si>
    <t>45.4</t>
  </si>
  <si>
    <t>331192884</t>
  </si>
  <si>
    <t>998</t>
  </si>
  <si>
    <t>Přesun hmot</t>
  </si>
  <si>
    <t>998276101</t>
  </si>
  <si>
    <t>Přesun hmot pro trubní vedení z trub z plastických hmot otevřený výkop</t>
  </si>
  <si>
    <t>1503743235</t>
  </si>
  <si>
    <t>B15</t>
  </si>
  <si>
    <t>-10,7</t>
  </si>
  <si>
    <t>C15</t>
  </si>
  <si>
    <t>-6,49</t>
  </si>
  <si>
    <t>D15</t>
  </si>
  <si>
    <t>-10</t>
  </si>
  <si>
    <t>SO 302 - stoka B</t>
  </si>
  <si>
    <t>369682695</t>
  </si>
  <si>
    <t>24*4</t>
  </si>
  <si>
    <t>-419334686</t>
  </si>
  <si>
    <t>756655346</t>
  </si>
  <si>
    <t>-606354655</t>
  </si>
  <si>
    <t>1.5*14</t>
  </si>
  <si>
    <t>-929097197</t>
  </si>
  <si>
    <t>-1935206684</t>
  </si>
  <si>
    <t>67*1.1*1.5</t>
  </si>
  <si>
    <t>1767326964</t>
  </si>
  <si>
    <t>"výkop" 81.0*0.35</t>
  </si>
  <si>
    <t>915786844</t>
  </si>
  <si>
    <t>"z toho" 81.0*0.4</t>
  </si>
  <si>
    <t>365517503</t>
  </si>
  <si>
    <t>"z toho" 81.0*0.2</t>
  </si>
  <si>
    <t>1269483266</t>
  </si>
  <si>
    <t>"z toho" 81.0*0.05</t>
  </si>
  <si>
    <t>1594657940</t>
  </si>
  <si>
    <t>-375807527</t>
  </si>
  <si>
    <t>235658194</t>
  </si>
  <si>
    <t>-1929152009</t>
  </si>
  <si>
    <t>-2032821521</t>
  </si>
  <si>
    <t>"výkop" 81.0</t>
  </si>
  <si>
    <t>"obsyp potrubí" -10.700</t>
  </si>
  <si>
    <t>"lože potrubí" -6.49</t>
  </si>
  <si>
    <t>"šachty" -2.5*4</t>
  </si>
  <si>
    <t>E15</t>
  </si>
  <si>
    <t>"Celkem: "A15+B15+C15+D15</t>
  </si>
  <si>
    <t>-998325133</t>
  </si>
  <si>
    <t>125871396</t>
  </si>
  <si>
    <t>2087678518</t>
  </si>
  <si>
    <t>479242898</t>
  </si>
  <si>
    <t>1530842062</t>
  </si>
  <si>
    <t>81574310</t>
  </si>
  <si>
    <t>14.89*15</t>
  </si>
  <si>
    <t>943646953</t>
  </si>
  <si>
    <t>-1543163318</t>
  </si>
  <si>
    <t>4.97*15</t>
  </si>
  <si>
    <t>-211657273</t>
  </si>
  <si>
    <t>14.89+4.97</t>
  </si>
  <si>
    <t>-1426383021</t>
  </si>
  <si>
    <t>1731917458</t>
  </si>
  <si>
    <t>-546222034</t>
  </si>
  <si>
    <t>-1384839347</t>
  </si>
  <si>
    <t>16.5</t>
  </si>
  <si>
    <t>Demontáž stávajícího kanalizačního potrubí DN 400</t>
  </si>
  <si>
    <t>406789258</t>
  </si>
  <si>
    <t>1072109798</t>
  </si>
  <si>
    <t>-255936507</t>
  </si>
  <si>
    <t>-2086298023</t>
  </si>
  <si>
    <t>1152739213</t>
  </si>
  <si>
    <t>1565539665</t>
  </si>
  <si>
    <t>-268459577</t>
  </si>
  <si>
    <t>-621104329</t>
  </si>
  <si>
    <t>-1573773399</t>
  </si>
  <si>
    <t>-419656024</t>
  </si>
  <si>
    <t>1086772839</t>
  </si>
  <si>
    <t>-936527531</t>
  </si>
  <si>
    <t>-1512556234</t>
  </si>
  <si>
    <t>-1730528910</t>
  </si>
  <si>
    <t>-1997943659</t>
  </si>
  <si>
    <t>-1375018973</t>
  </si>
  <si>
    <t>1246613850</t>
  </si>
  <si>
    <t>"ochrana kabelů" 40.0</t>
  </si>
  <si>
    <t>B45</t>
  </si>
  <si>
    <t>"Celkem: "A45</t>
  </si>
  <si>
    <t>-1922010202</t>
  </si>
  <si>
    <t>1814415749</t>
  </si>
  <si>
    <t>40.0*2</t>
  </si>
  <si>
    <t>B47</t>
  </si>
  <si>
    <t>"Celkem: "A47</t>
  </si>
  <si>
    <t>-1254471053</t>
  </si>
  <si>
    <t>1797301330</t>
  </si>
  <si>
    <t>17.74</t>
  </si>
  <si>
    <t>1904311030</t>
  </si>
  <si>
    <t>17.74*14</t>
  </si>
  <si>
    <t>-1531411368</t>
  </si>
  <si>
    <t>1841319432</t>
  </si>
  <si>
    <t>7.26</t>
  </si>
  <si>
    <t>-343640584</t>
  </si>
  <si>
    <t>SO 303 - stoka C</t>
  </si>
  <si>
    <t>475000455</t>
  </si>
  <si>
    <t>24*5</t>
  </si>
  <si>
    <t>-178009129</t>
  </si>
  <si>
    <t>1446893444</t>
  </si>
  <si>
    <t>1480555920</t>
  </si>
  <si>
    <t>-1670714117</t>
  </si>
  <si>
    <t>-1768436566</t>
  </si>
  <si>
    <t>68*1.1*1.5</t>
  </si>
  <si>
    <t>161800986</t>
  </si>
  <si>
    <t>"výkop" 104.0*0.35</t>
  </si>
  <si>
    <t>-642307066</t>
  </si>
  <si>
    <t>"z toho" 104.0*0.4</t>
  </si>
  <si>
    <t>788982691</t>
  </si>
  <si>
    <t>"z toho" 104.0*0.2</t>
  </si>
  <si>
    <t>93007359</t>
  </si>
  <si>
    <t>"z toho" 104.0*0.05</t>
  </si>
  <si>
    <t>1624603303</t>
  </si>
  <si>
    <t>-883519914</t>
  </si>
  <si>
    <t>1604185377</t>
  </si>
  <si>
    <t>104.0*0.75*0.55</t>
  </si>
  <si>
    <t>B13</t>
  </si>
  <si>
    <t>"Celkem: "A13</t>
  </si>
  <si>
    <t>336319241</t>
  </si>
  <si>
    <t>104.0*0.25*0.55</t>
  </si>
  <si>
    <t>B14</t>
  </si>
  <si>
    <t>"Celkem: "A14</t>
  </si>
  <si>
    <t>-1217079970</t>
  </si>
  <si>
    <t>1683754311</t>
  </si>
  <si>
    <t>2124129506</t>
  </si>
  <si>
    <t>1842117183</t>
  </si>
  <si>
    <t>-975271016</t>
  </si>
  <si>
    <t>1260738107</t>
  </si>
  <si>
    <t>-1302756867</t>
  </si>
  <si>
    <t>1905141684</t>
  </si>
  <si>
    <t>-133990863</t>
  </si>
  <si>
    <t>8.57*15</t>
  </si>
  <si>
    <t>-1997191225</t>
  </si>
  <si>
    <t>25.72+8.57</t>
  </si>
  <si>
    <t>-1472415949</t>
  </si>
  <si>
    <t>1701113654</t>
  </si>
  <si>
    <t>-1330360955</t>
  </si>
  <si>
    <t>-1093552770</t>
  </si>
  <si>
    <t>Demontáž stávajícího kanalizačního potrubí DN 300</t>
  </si>
  <si>
    <t>-1693607932</t>
  </si>
  <si>
    <t>Montáž kanalizačního potrubí z PVC těsněné gumovým kroužkem otevřený výkop sklon do 20 % DN 300</t>
  </si>
  <si>
    <t>-324340407</t>
  </si>
  <si>
    <t>1056393527</t>
  </si>
  <si>
    <t>1641355708</t>
  </si>
  <si>
    <t>1301595142</t>
  </si>
  <si>
    <t>1318469184</t>
  </si>
  <si>
    <t>-1622305082</t>
  </si>
  <si>
    <t>1593910057</t>
  </si>
  <si>
    <t>-1911718041</t>
  </si>
  <si>
    <t>odbočka PP/KG 300/150 mm</t>
  </si>
  <si>
    <t>-281895749</t>
  </si>
  <si>
    <t>-146908363</t>
  </si>
  <si>
    <t>-698742143</t>
  </si>
  <si>
    <t>-1887693811</t>
  </si>
  <si>
    <t>1901897369</t>
  </si>
  <si>
    <t>-1385806420</t>
  </si>
  <si>
    <t>-304914735</t>
  </si>
  <si>
    <t>1428905158</t>
  </si>
  <si>
    <t>"ochrana kabelů" 44.0</t>
  </si>
  <si>
    <t>1237540667</t>
  </si>
  <si>
    <t>-1058603888</t>
  </si>
  <si>
    <t>44*2</t>
  </si>
  <si>
    <t>1931454999</t>
  </si>
  <si>
    <t>34.06</t>
  </si>
  <si>
    <t>702686125</t>
  </si>
  <si>
    <t>34.6*14</t>
  </si>
  <si>
    <t>-1212334996</t>
  </si>
  <si>
    <t>1383526317</t>
  </si>
  <si>
    <t>-528448715</t>
  </si>
  <si>
    <t>-9,94</t>
  </si>
  <si>
    <t>-6,04</t>
  </si>
  <si>
    <t>-5</t>
  </si>
  <si>
    <t>SO 304 - stoka D</t>
  </si>
  <si>
    <t>5 - Komunikace</t>
  </si>
  <si>
    <t>96 - Bourání konstrukcí</t>
  </si>
  <si>
    <t>-1264986980</t>
  </si>
  <si>
    <t>328323975</t>
  </si>
  <si>
    <t>1802049945</t>
  </si>
  <si>
    <t>1893363483</t>
  </si>
  <si>
    <t>-879828122</t>
  </si>
  <si>
    <t>1120359218</t>
  </si>
  <si>
    <t>629283787</t>
  </si>
  <si>
    <t>"výkop" 60.0*0.35</t>
  </si>
  <si>
    <t>-1535734375</t>
  </si>
  <si>
    <t>"z toho" 60.0*0.4</t>
  </si>
  <si>
    <t>1399281010</t>
  </si>
  <si>
    <t>"z toho" 60.0*0.2</t>
  </si>
  <si>
    <t>1050980631</t>
  </si>
  <si>
    <t>"z toho" 60.0*0.05</t>
  </si>
  <si>
    <t>-1336570102</t>
  </si>
  <si>
    <t>221676439</t>
  </si>
  <si>
    <t>-1927585133</t>
  </si>
  <si>
    <t>60.0*0.75*0.55</t>
  </si>
  <si>
    <t>704478645</t>
  </si>
  <si>
    <t>60.0*0.25*0.55</t>
  </si>
  <si>
    <t>1566811574</t>
  </si>
  <si>
    <t>"výkop" 60.0</t>
  </si>
  <si>
    <t>"obsyp potrubí" -9.94</t>
  </si>
  <si>
    <t>"lože potrubí" -6.04</t>
  </si>
  <si>
    <t>"šachty" -2.5*2</t>
  </si>
  <si>
    <t>1294465925</t>
  </si>
  <si>
    <t>1722560394</t>
  </si>
  <si>
    <t>-876923893</t>
  </si>
  <si>
    <t>-191589749</t>
  </si>
  <si>
    <t>1673469136</t>
  </si>
  <si>
    <t>-590133408</t>
  </si>
  <si>
    <t>1821345873</t>
  </si>
  <si>
    <t>10.39+3.46</t>
  </si>
  <si>
    <t>B22</t>
  </si>
  <si>
    <t>"Celkem: "A22</t>
  </si>
  <si>
    <t>936455267</t>
  </si>
  <si>
    <t>2102899718</t>
  </si>
  <si>
    <t>1649665746</t>
  </si>
  <si>
    <t>Komunikace</t>
  </si>
  <si>
    <t>1130945982</t>
  </si>
  <si>
    <t>40.5</t>
  </si>
  <si>
    <t>2011956024</t>
  </si>
  <si>
    <t>-1878497383</t>
  </si>
  <si>
    <t>-210188665</t>
  </si>
  <si>
    <t>2062496499</t>
  </si>
  <si>
    <t>1088237265</t>
  </si>
  <si>
    <t>-251576559</t>
  </si>
  <si>
    <t>110708382</t>
  </si>
  <si>
    <t>-1162987273</t>
  </si>
  <si>
    <t>-865744230</t>
  </si>
  <si>
    <t>2066639142</t>
  </si>
  <si>
    <t>272589591</t>
  </si>
  <si>
    <t>49622044</t>
  </si>
  <si>
    <t>162570555</t>
  </si>
  <si>
    <t>-1809946734</t>
  </si>
  <si>
    <t>-1332597014</t>
  </si>
  <si>
    <t>1212465753</t>
  </si>
  <si>
    <t>-1638526463</t>
  </si>
  <si>
    <t>B43</t>
  </si>
  <si>
    <t>"Celkem: "A43</t>
  </si>
  <si>
    <t>-929200648</t>
  </si>
  <si>
    <t>1969687820</t>
  </si>
  <si>
    <t>Bourání konstrukcí</t>
  </si>
  <si>
    <t>-1691444560</t>
  </si>
  <si>
    <t>1595474890</t>
  </si>
  <si>
    <t>27.5</t>
  </si>
  <si>
    <t>2139377994</t>
  </si>
  <si>
    <t>27.5*14</t>
  </si>
  <si>
    <t>-958113007</t>
  </si>
  <si>
    <t>9.68</t>
  </si>
  <si>
    <t>-719947922</t>
  </si>
  <si>
    <t>17.82</t>
  </si>
  <si>
    <t>-1500872844</t>
  </si>
  <si>
    <t>000 VRN - vedlejší rozpočtové náklady</t>
  </si>
  <si>
    <t>VRN - Vedlejší rozpočtové náklady</t>
  </si>
  <si>
    <t>VRN</t>
  </si>
  <si>
    <t>Vedlejší rozpočtové náklady</t>
  </si>
  <si>
    <t>979999995R</t>
  </si>
  <si>
    <t>FIXNÍ POLOŽKA  35 000 KČ, kontrolní zkoušky nezávislou laboratoří na základě podnětu/požadavku objednatele, statika 1x, lehká dynamická deska 3x, rovinatost pla</t>
  </si>
  <si>
    <t>-200644405</t>
  </si>
  <si>
    <t>979999999R</t>
  </si>
  <si>
    <t>Informační cedule  s logem SFDI a  základními údaji o stavbě, 1 x 1,5 m</t>
  </si>
  <si>
    <t>-810505300</t>
  </si>
  <si>
    <t>"Celkem: "A2</t>
  </si>
  <si>
    <t>988888881 R</t>
  </si>
  <si>
    <t>Dopravně inženýrská opatření - koordinační činnost</t>
  </si>
  <si>
    <t>KPL.</t>
  </si>
  <si>
    <t>-1855867293</t>
  </si>
  <si>
    <t>988888885 R</t>
  </si>
  <si>
    <t>Vytyčení inežnýrských sítí v terénu</t>
  </si>
  <si>
    <t>1182329736</t>
  </si>
  <si>
    <t>988888886 R</t>
  </si>
  <si>
    <t>Geodetické práce, vytyčení stavby pro realizaci</t>
  </si>
  <si>
    <t>-286725940</t>
  </si>
  <si>
    <t>"Celkem: "A5</t>
  </si>
  <si>
    <t>988888887 R</t>
  </si>
  <si>
    <t>Geodetické zaměření skutečného provedení stavby</t>
  </si>
  <si>
    <t>-612080197</t>
  </si>
  <si>
    <t>988888888 R</t>
  </si>
  <si>
    <t>Dokumentace skutečného provedení stavby</t>
  </si>
  <si>
    <t>932282228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</si>
</sst>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1"/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0"/>
      <c r="AQ5" s="20"/>
      <c r="AR5" s="18"/>
      <c r="BE5" s="252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0"/>
      <c r="AQ6" s="20"/>
      <c r="AR6" s="18"/>
      <c r="BE6" s="253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53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53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53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53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53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53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30</v>
      </c>
      <c r="AO13" s="20"/>
      <c r="AP13" s="20"/>
      <c r="AQ13" s="20"/>
      <c r="AR13" s="18"/>
      <c r="BE13" s="253"/>
      <c r="BS13" s="15" t="s">
        <v>6</v>
      </c>
    </row>
    <row r="14" spans="1:74" ht="12.75">
      <c r="B14" s="19"/>
      <c r="C14" s="20"/>
      <c r="D14" s="20"/>
      <c r="E14" s="276" t="s">
        <v>30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253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53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53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53"/>
      <c r="BS17" s="15" t="s">
        <v>32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53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53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53"/>
      <c r="BS20" s="15" t="s">
        <v>32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53"/>
    </row>
    <row r="22" spans="1:71" s="1" customFormat="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53"/>
    </row>
    <row r="23" spans="1:71" s="1" customFormat="1" ht="16.5" customHeight="1">
      <c r="B23" s="19"/>
      <c r="C23" s="20"/>
      <c r="D23" s="20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0"/>
      <c r="AP23" s="20"/>
      <c r="AQ23" s="20"/>
      <c r="AR23" s="18"/>
      <c r="BE23" s="253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53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53"/>
    </row>
    <row r="26" spans="1:71" s="2" customFormat="1" ht="25.9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5">
        <f>ROUND(AG94,2)</f>
        <v>0</v>
      </c>
      <c r="AL26" s="256"/>
      <c r="AM26" s="256"/>
      <c r="AN26" s="256"/>
      <c r="AO26" s="256"/>
      <c r="AP26" s="34"/>
      <c r="AQ26" s="34"/>
      <c r="AR26" s="37"/>
      <c r="BE26" s="253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3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9" t="s">
        <v>36</v>
      </c>
      <c r="M28" s="279"/>
      <c r="N28" s="279"/>
      <c r="O28" s="279"/>
      <c r="P28" s="279"/>
      <c r="Q28" s="34"/>
      <c r="R28" s="34"/>
      <c r="S28" s="34"/>
      <c r="T28" s="34"/>
      <c r="U28" s="34"/>
      <c r="V28" s="34"/>
      <c r="W28" s="279" t="s">
        <v>37</v>
      </c>
      <c r="X28" s="279"/>
      <c r="Y28" s="279"/>
      <c r="Z28" s="279"/>
      <c r="AA28" s="279"/>
      <c r="AB28" s="279"/>
      <c r="AC28" s="279"/>
      <c r="AD28" s="279"/>
      <c r="AE28" s="279"/>
      <c r="AF28" s="34"/>
      <c r="AG28" s="34"/>
      <c r="AH28" s="34"/>
      <c r="AI28" s="34"/>
      <c r="AJ28" s="34"/>
      <c r="AK28" s="279" t="s">
        <v>38</v>
      </c>
      <c r="AL28" s="279"/>
      <c r="AM28" s="279"/>
      <c r="AN28" s="279"/>
      <c r="AO28" s="279"/>
      <c r="AP28" s="34"/>
      <c r="AQ28" s="34"/>
      <c r="AR28" s="37"/>
      <c r="BE28" s="253"/>
    </row>
    <row r="29" spans="1:71" s="3" customFormat="1" ht="14.45" customHeight="1">
      <c r="B29" s="38"/>
      <c r="C29" s="39"/>
      <c r="D29" s="27" t="s">
        <v>39</v>
      </c>
      <c r="E29" s="39"/>
      <c r="F29" s="27" t="s">
        <v>40</v>
      </c>
      <c r="G29" s="39"/>
      <c r="H29" s="39"/>
      <c r="I29" s="39"/>
      <c r="J29" s="39"/>
      <c r="K29" s="39"/>
      <c r="L29" s="280">
        <v>0.21</v>
      </c>
      <c r="M29" s="251"/>
      <c r="N29" s="251"/>
      <c r="O29" s="251"/>
      <c r="P29" s="251"/>
      <c r="Q29" s="39"/>
      <c r="R29" s="39"/>
      <c r="S29" s="39"/>
      <c r="T29" s="39"/>
      <c r="U29" s="39"/>
      <c r="V29" s="39"/>
      <c r="W29" s="250">
        <f>ROUND(AZ94, 2)</f>
        <v>0</v>
      </c>
      <c r="X29" s="251"/>
      <c r="Y29" s="251"/>
      <c r="Z29" s="251"/>
      <c r="AA29" s="251"/>
      <c r="AB29" s="251"/>
      <c r="AC29" s="251"/>
      <c r="AD29" s="251"/>
      <c r="AE29" s="251"/>
      <c r="AF29" s="39"/>
      <c r="AG29" s="39"/>
      <c r="AH29" s="39"/>
      <c r="AI29" s="39"/>
      <c r="AJ29" s="39"/>
      <c r="AK29" s="250">
        <f>ROUND(AV94, 2)</f>
        <v>0</v>
      </c>
      <c r="AL29" s="251"/>
      <c r="AM29" s="251"/>
      <c r="AN29" s="251"/>
      <c r="AO29" s="251"/>
      <c r="AP29" s="39"/>
      <c r="AQ29" s="39"/>
      <c r="AR29" s="40"/>
      <c r="BE29" s="254"/>
    </row>
    <row r="30" spans="1:71" s="3" customFormat="1" ht="14.45" customHeight="1">
      <c r="B30" s="38"/>
      <c r="C30" s="39"/>
      <c r="D30" s="39"/>
      <c r="E30" s="39"/>
      <c r="F30" s="27" t="s">
        <v>41</v>
      </c>
      <c r="G30" s="39"/>
      <c r="H30" s="39"/>
      <c r="I30" s="39"/>
      <c r="J30" s="39"/>
      <c r="K30" s="39"/>
      <c r="L30" s="280">
        <v>0.15</v>
      </c>
      <c r="M30" s="251"/>
      <c r="N30" s="251"/>
      <c r="O30" s="251"/>
      <c r="P30" s="251"/>
      <c r="Q30" s="39"/>
      <c r="R30" s="39"/>
      <c r="S30" s="39"/>
      <c r="T30" s="39"/>
      <c r="U30" s="39"/>
      <c r="V30" s="39"/>
      <c r="W30" s="250">
        <f>ROUND(BA94, 2)</f>
        <v>0</v>
      </c>
      <c r="X30" s="251"/>
      <c r="Y30" s="251"/>
      <c r="Z30" s="251"/>
      <c r="AA30" s="251"/>
      <c r="AB30" s="251"/>
      <c r="AC30" s="251"/>
      <c r="AD30" s="251"/>
      <c r="AE30" s="251"/>
      <c r="AF30" s="39"/>
      <c r="AG30" s="39"/>
      <c r="AH30" s="39"/>
      <c r="AI30" s="39"/>
      <c r="AJ30" s="39"/>
      <c r="AK30" s="250">
        <f>ROUND(AW94, 2)</f>
        <v>0</v>
      </c>
      <c r="AL30" s="251"/>
      <c r="AM30" s="251"/>
      <c r="AN30" s="251"/>
      <c r="AO30" s="251"/>
      <c r="AP30" s="39"/>
      <c r="AQ30" s="39"/>
      <c r="AR30" s="40"/>
      <c r="BE30" s="254"/>
    </row>
    <row r="31" spans="1:71" s="3" customFormat="1" ht="14.45" hidden="1" customHeight="1">
      <c r="B31" s="38"/>
      <c r="C31" s="39"/>
      <c r="D31" s="39"/>
      <c r="E31" s="39"/>
      <c r="F31" s="27" t="s">
        <v>42</v>
      </c>
      <c r="G31" s="39"/>
      <c r="H31" s="39"/>
      <c r="I31" s="39"/>
      <c r="J31" s="39"/>
      <c r="K31" s="39"/>
      <c r="L31" s="280">
        <v>0.21</v>
      </c>
      <c r="M31" s="251"/>
      <c r="N31" s="251"/>
      <c r="O31" s="251"/>
      <c r="P31" s="251"/>
      <c r="Q31" s="39"/>
      <c r="R31" s="39"/>
      <c r="S31" s="39"/>
      <c r="T31" s="39"/>
      <c r="U31" s="39"/>
      <c r="V31" s="39"/>
      <c r="W31" s="250">
        <f>ROUND(BB94, 2)</f>
        <v>0</v>
      </c>
      <c r="X31" s="251"/>
      <c r="Y31" s="251"/>
      <c r="Z31" s="251"/>
      <c r="AA31" s="251"/>
      <c r="AB31" s="251"/>
      <c r="AC31" s="251"/>
      <c r="AD31" s="251"/>
      <c r="AE31" s="251"/>
      <c r="AF31" s="39"/>
      <c r="AG31" s="39"/>
      <c r="AH31" s="39"/>
      <c r="AI31" s="39"/>
      <c r="AJ31" s="39"/>
      <c r="AK31" s="250">
        <v>0</v>
      </c>
      <c r="AL31" s="251"/>
      <c r="AM31" s="251"/>
      <c r="AN31" s="251"/>
      <c r="AO31" s="251"/>
      <c r="AP31" s="39"/>
      <c r="AQ31" s="39"/>
      <c r="AR31" s="40"/>
      <c r="BE31" s="254"/>
    </row>
    <row r="32" spans="1:71" s="3" customFormat="1" ht="14.45" hidden="1" customHeight="1">
      <c r="B32" s="38"/>
      <c r="C32" s="39"/>
      <c r="D32" s="39"/>
      <c r="E32" s="39"/>
      <c r="F32" s="27" t="s">
        <v>43</v>
      </c>
      <c r="G32" s="39"/>
      <c r="H32" s="39"/>
      <c r="I32" s="39"/>
      <c r="J32" s="39"/>
      <c r="K32" s="39"/>
      <c r="L32" s="280">
        <v>0.15</v>
      </c>
      <c r="M32" s="251"/>
      <c r="N32" s="251"/>
      <c r="O32" s="251"/>
      <c r="P32" s="251"/>
      <c r="Q32" s="39"/>
      <c r="R32" s="39"/>
      <c r="S32" s="39"/>
      <c r="T32" s="39"/>
      <c r="U32" s="39"/>
      <c r="V32" s="39"/>
      <c r="W32" s="250">
        <f>ROUND(BC94, 2)</f>
        <v>0</v>
      </c>
      <c r="X32" s="251"/>
      <c r="Y32" s="251"/>
      <c r="Z32" s="251"/>
      <c r="AA32" s="251"/>
      <c r="AB32" s="251"/>
      <c r="AC32" s="251"/>
      <c r="AD32" s="251"/>
      <c r="AE32" s="251"/>
      <c r="AF32" s="39"/>
      <c r="AG32" s="39"/>
      <c r="AH32" s="39"/>
      <c r="AI32" s="39"/>
      <c r="AJ32" s="39"/>
      <c r="AK32" s="250">
        <v>0</v>
      </c>
      <c r="AL32" s="251"/>
      <c r="AM32" s="251"/>
      <c r="AN32" s="251"/>
      <c r="AO32" s="251"/>
      <c r="AP32" s="39"/>
      <c r="AQ32" s="39"/>
      <c r="AR32" s="40"/>
      <c r="BE32" s="254"/>
    </row>
    <row r="33" spans="1:57" s="3" customFormat="1" ht="14.45" hidden="1" customHeight="1">
      <c r="B33" s="38"/>
      <c r="C33" s="39"/>
      <c r="D33" s="39"/>
      <c r="E33" s="39"/>
      <c r="F33" s="27" t="s">
        <v>44</v>
      </c>
      <c r="G33" s="39"/>
      <c r="H33" s="39"/>
      <c r="I33" s="39"/>
      <c r="J33" s="39"/>
      <c r="K33" s="39"/>
      <c r="L33" s="280">
        <v>0</v>
      </c>
      <c r="M33" s="251"/>
      <c r="N33" s="251"/>
      <c r="O33" s="251"/>
      <c r="P33" s="251"/>
      <c r="Q33" s="39"/>
      <c r="R33" s="39"/>
      <c r="S33" s="39"/>
      <c r="T33" s="39"/>
      <c r="U33" s="39"/>
      <c r="V33" s="39"/>
      <c r="W33" s="250">
        <f>ROUND(BD94, 2)</f>
        <v>0</v>
      </c>
      <c r="X33" s="251"/>
      <c r="Y33" s="251"/>
      <c r="Z33" s="251"/>
      <c r="AA33" s="251"/>
      <c r="AB33" s="251"/>
      <c r="AC33" s="251"/>
      <c r="AD33" s="251"/>
      <c r="AE33" s="251"/>
      <c r="AF33" s="39"/>
      <c r="AG33" s="39"/>
      <c r="AH33" s="39"/>
      <c r="AI33" s="39"/>
      <c r="AJ33" s="39"/>
      <c r="AK33" s="250">
        <v>0</v>
      </c>
      <c r="AL33" s="251"/>
      <c r="AM33" s="251"/>
      <c r="AN33" s="251"/>
      <c r="AO33" s="251"/>
      <c r="AP33" s="39"/>
      <c r="AQ33" s="39"/>
      <c r="AR33" s="40"/>
      <c r="BE33" s="254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3"/>
    </row>
    <row r="35" spans="1:57" s="2" customFormat="1" ht="25.9" customHeight="1">
      <c r="A35" s="32"/>
      <c r="B35" s="33"/>
      <c r="C35" s="41"/>
      <c r="D35" s="42" t="s">
        <v>45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46</v>
      </c>
      <c r="U35" s="43"/>
      <c r="V35" s="43"/>
      <c r="W35" s="43"/>
      <c r="X35" s="257" t="s">
        <v>47</v>
      </c>
      <c r="Y35" s="258"/>
      <c r="Z35" s="258"/>
      <c r="AA35" s="258"/>
      <c r="AB35" s="258"/>
      <c r="AC35" s="43"/>
      <c r="AD35" s="43"/>
      <c r="AE35" s="43"/>
      <c r="AF35" s="43"/>
      <c r="AG35" s="43"/>
      <c r="AH35" s="43"/>
      <c r="AI35" s="43"/>
      <c r="AJ35" s="43"/>
      <c r="AK35" s="259">
        <f>SUM(AK26:AK33)</f>
        <v>0</v>
      </c>
      <c r="AL35" s="258"/>
      <c r="AM35" s="258"/>
      <c r="AN35" s="258"/>
      <c r="AO35" s="260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49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50</v>
      </c>
      <c r="AI60" s="36"/>
      <c r="AJ60" s="36"/>
      <c r="AK60" s="36"/>
      <c r="AL60" s="36"/>
      <c r="AM60" s="50" t="s">
        <v>51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52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53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50</v>
      </c>
      <c r="AI75" s="36"/>
      <c r="AJ75" s="36"/>
      <c r="AK75" s="36"/>
      <c r="AL75" s="36"/>
      <c r="AM75" s="50" t="s">
        <v>51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CR35423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70" t="str">
        <f>K6</f>
        <v>Modernizace silnice III/3542 Česká Rybná – půtah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72" t="str">
        <f>IF(AN8= "","",AN8)</f>
        <v>4. 6. 2020</v>
      </c>
      <c r="AN87" s="272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a údržba silnic Pardubického kraje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31</v>
      </c>
      <c r="AJ89" s="34"/>
      <c r="AK89" s="34"/>
      <c r="AL89" s="34"/>
      <c r="AM89" s="268" t="str">
        <f>IF(E17="","",E17)</f>
        <v xml:space="preserve"> </v>
      </c>
      <c r="AN89" s="269"/>
      <c r="AO89" s="269"/>
      <c r="AP89" s="269"/>
      <c r="AQ89" s="34"/>
      <c r="AR89" s="37"/>
      <c r="AS89" s="262" t="s">
        <v>55</v>
      </c>
      <c r="AT89" s="263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29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68" t="str">
        <f>IF(E20="","",E20)</f>
        <v xml:space="preserve"> </v>
      </c>
      <c r="AN90" s="269"/>
      <c r="AO90" s="269"/>
      <c r="AP90" s="269"/>
      <c r="AQ90" s="34"/>
      <c r="AR90" s="37"/>
      <c r="AS90" s="264"/>
      <c r="AT90" s="265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6"/>
      <c r="AT91" s="267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83" t="s">
        <v>56</v>
      </c>
      <c r="D92" s="284"/>
      <c r="E92" s="284"/>
      <c r="F92" s="284"/>
      <c r="G92" s="284"/>
      <c r="H92" s="71"/>
      <c r="I92" s="285" t="s">
        <v>57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8" t="s">
        <v>58</v>
      </c>
      <c r="AH92" s="284"/>
      <c r="AI92" s="284"/>
      <c r="AJ92" s="284"/>
      <c r="AK92" s="284"/>
      <c r="AL92" s="284"/>
      <c r="AM92" s="284"/>
      <c r="AN92" s="285" t="s">
        <v>59</v>
      </c>
      <c r="AO92" s="284"/>
      <c r="AP92" s="287"/>
      <c r="AQ92" s="72" t="s">
        <v>60</v>
      </c>
      <c r="AR92" s="37"/>
      <c r="AS92" s="73" t="s">
        <v>61</v>
      </c>
      <c r="AT92" s="74" t="s">
        <v>62</v>
      </c>
      <c r="AU92" s="74" t="s">
        <v>63</v>
      </c>
      <c r="AV92" s="74" t="s">
        <v>64</v>
      </c>
      <c r="AW92" s="74" t="s">
        <v>65</v>
      </c>
      <c r="AX92" s="74" t="s">
        <v>66</v>
      </c>
      <c r="AY92" s="74" t="s">
        <v>67</v>
      </c>
      <c r="AZ92" s="74" t="s">
        <v>68</v>
      </c>
      <c r="BA92" s="74" t="s">
        <v>69</v>
      </c>
      <c r="BB92" s="74" t="s">
        <v>70</v>
      </c>
      <c r="BC92" s="74" t="s">
        <v>71</v>
      </c>
      <c r="BD92" s="75" t="s">
        <v>72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73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89">
        <f>ROUND(SUM(AG95:AG101),2)</f>
        <v>0</v>
      </c>
      <c r="AH94" s="289"/>
      <c r="AI94" s="289"/>
      <c r="AJ94" s="289"/>
      <c r="AK94" s="289"/>
      <c r="AL94" s="289"/>
      <c r="AM94" s="289"/>
      <c r="AN94" s="290">
        <f t="shared" ref="AN94:AN101" si="0">SUM(AG94,AT94)</f>
        <v>0</v>
      </c>
      <c r="AO94" s="290"/>
      <c r="AP94" s="290"/>
      <c r="AQ94" s="83" t="s">
        <v>1</v>
      </c>
      <c r="AR94" s="84"/>
      <c r="AS94" s="85">
        <f>ROUND(SUM(AS95:AS101),2)</f>
        <v>0</v>
      </c>
      <c r="AT94" s="86">
        <f t="shared" ref="AT94:AT101" si="1">ROUND(SUM(AV94:AW94),2)</f>
        <v>0</v>
      </c>
      <c r="AU94" s="87">
        <f>ROUND(SUM(AU95:AU101),5)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ROUND(SUM(AZ95:AZ101),2)</f>
        <v>0</v>
      </c>
      <c r="BA94" s="86">
        <f>ROUND(SUM(BA95:BA101),2)</f>
        <v>0</v>
      </c>
      <c r="BB94" s="86">
        <f>ROUND(SUM(BB95:BB101),2)</f>
        <v>0</v>
      </c>
      <c r="BC94" s="86">
        <f>ROUND(SUM(BC95:BC101),2)</f>
        <v>0</v>
      </c>
      <c r="BD94" s="88">
        <f>ROUND(SUM(BD95:BD101),2)</f>
        <v>0</v>
      </c>
      <c r="BS94" s="89" t="s">
        <v>74</v>
      </c>
      <c r="BT94" s="89" t="s">
        <v>75</v>
      </c>
      <c r="BU94" s="90" t="s">
        <v>76</v>
      </c>
      <c r="BV94" s="89" t="s">
        <v>77</v>
      </c>
      <c r="BW94" s="89" t="s">
        <v>5</v>
      </c>
      <c r="BX94" s="89" t="s">
        <v>78</v>
      </c>
      <c r="CL94" s="89" t="s">
        <v>1</v>
      </c>
    </row>
    <row r="95" spans="1:91" s="7" customFormat="1" ht="27" customHeight="1">
      <c r="A95" s="91" t="s">
        <v>79</v>
      </c>
      <c r="B95" s="92"/>
      <c r="C95" s="93"/>
      <c r="D95" s="286" t="s">
        <v>80</v>
      </c>
      <c r="E95" s="286"/>
      <c r="F95" s="286"/>
      <c r="G95" s="286"/>
      <c r="H95" s="286"/>
      <c r="I95" s="94"/>
      <c r="J95" s="286" t="s">
        <v>81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1">
        <f>'SO 101 silnice - pozemní ...'!J30</f>
        <v>0</v>
      </c>
      <c r="AH95" s="282"/>
      <c r="AI95" s="282"/>
      <c r="AJ95" s="282"/>
      <c r="AK95" s="282"/>
      <c r="AL95" s="282"/>
      <c r="AM95" s="282"/>
      <c r="AN95" s="281">
        <f t="shared" si="0"/>
        <v>0</v>
      </c>
      <c r="AO95" s="282"/>
      <c r="AP95" s="282"/>
      <c r="AQ95" s="95" t="s">
        <v>82</v>
      </c>
      <c r="AR95" s="96"/>
      <c r="AS95" s="97">
        <v>0</v>
      </c>
      <c r="AT95" s="98">
        <f t="shared" si="1"/>
        <v>0</v>
      </c>
      <c r="AU95" s="99">
        <f>'SO 101 silnice - pozemní ...'!P123</f>
        <v>0</v>
      </c>
      <c r="AV95" s="98">
        <f>'SO 101 silnice - pozemní ...'!J33</f>
        <v>0</v>
      </c>
      <c r="AW95" s="98">
        <f>'SO 101 silnice - pozemní ...'!J34</f>
        <v>0</v>
      </c>
      <c r="AX95" s="98">
        <f>'SO 101 silnice - pozemní ...'!J35</f>
        <v>0</v>
      </c>
      <c r="AY95" s="98">
        <f>'SO 101 silnice - pozemní ...'!J36</f>
        <v>0</v>
      </c>
      <c r="AZ95" s="98">
        <f>'SO 101 silnice - pozemní ...'!F33</f>
        <v>0</v>
      </c>
      <c r="BA95" s="98">
        <f>'SO 101 silnice - pozemní ...'!F34</f>
        <v>0</v>
      </c>
      <c r="BB95" s="98">
        <f>'SO 101 silnice - pozemní ...'!F35</f>
        <v>0</v>
      </c>
      <c r="BC95" s="98">
        <f>'SO 101 silnice - pozemní ...'!F36</f>
        <v>0</v>
      </c>
      <c r="BD95" s="100">
        <f>'SO 101 silnice - pozemní ...'!F37</f>
        <v>0</v>
      </c>
      <c r="BT95" s="101" t="s">
        <v>83</v>
      </c>
      <c r="BV95" s="101" t="s">
        <v>77</v>
      </c>
      <c r="BW95" s="101" t="s">
        <v>84</v>
      </c>
      <c r="BX95" s="101" t="s">
        <v>5</v>
      </c>
      <c r="CL95" s="101" t="s">
        <v>1</v>
      </c>
      <c r="CM95" s="101" t="s">
        <v>75</v>
      </c>
    </row>
    <row r="96" spans="1:91" s="7" customFormat="1" ht="27" customHeight="1">
      <c r="A96" s="91" t="s">
        <v>79</v>
      </c>
      <c r="B96" s="92"/>
      <c r="C96" s="93"/>
      <c r="D96" s="286" t="s">
        <v>85</v>
      </c>
      <c r="E96" s="286"/>
      <c r="F96" s="286"/>
      <c r="G96" s="286"/>
      <c r="H96" s="286"/>
      <c r="I96" s="94"/>
      <c r="J96" s="286" t="s">
        <v>86</v>
      </c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281">
        <f>'DIO - přechodné dopravní ...'!J30</f>
        <v>0</v>
      </c>
      <c r="AH96" s="282"/>
      <c r="AI96" s="282"/>
      <c r="AJ96" s="282"/>
      <c r="AK96" s="282"/>
      <c r="AL96" s="282"/>
      <c r="AM96" s="282"/>
      <c r="AN96" s="281">
        <f t="shared" si="0"/>
        <v>0</v>
      </c>
      <c r="AO96" s="282"/>
      <c r="AP96" s="282"/>
      <c r="AQ96" s="95" t="s">
        <v>82</v>
      </c>
      <c r="AR96" s="96"/>
      <c r="AS96" s="97">
        <v>0</v>
      </c>
      <c r="AT96" s="98">
        <f t="shared" si="1"/>
        <v>0</v>
      </c>
      <c r="AU96" s="99">
        <f>'DIO - přechodné dopravní ...'!P117</f>
        <v>0</v>
      </c>
      <c r="AV96" s="98">
        <f>'DIO - přechodné dopravní ...'!J33</f>
        <v>0</v>
      </c>
      <c r="AW96" s="98">
        <f>'DIO - přechodné dopravní ...'!J34</f>
        <v>0</v>
      </c>
      <c r="AX96" s="98">
        <f>'DIO - přechodné dopravní ...'!J35</f>
        <v>0</v>
      </c>
      <c r="AY96" s="98">
        <f>'DIO - přechodné dopravní ...'!J36</f>
        <v>0</v>
      </c>
      <c r="AZ96" s="98">
        <f>'DIO - přechodné dopravní ...'!F33</f>
        <v>0</v>
      </c>
      <c r="BA96" s="98">
        <f>'DIO - přechodné dopravní ...'!F34</f>
        <v>0</v>
      </c>
      <c r="BB96" s="98">
        <f>'DIO - přechodné dopravní ...'!F35</f>
        <v>0</v>
      </c>
      <c r="BC96" s="98">
        <f>'DIO - přechodné dopravní ...'!F36</f>
        <v>0</v>
      </c>
      <c r="BD96" s="100">
        <f>'DIO - přechodné dopravní ...'!F37</f>
        <v>0</v>
      </c>
      <c r="BT96" s="101" t="s">
        <v>83</v>
      </c>
      <c r="BV96" s="101" t="s">
        <v>77</v>
      </c>
      <c r="BW96" s="101" t="s">
        <v>87</v>
      </c>
      <c r="BX96" s="101" t="s">
        <v>5</v>
      </c>
      <c r="CL96" s="101" t="s">
        <v>1</v>
      </c>
      <c r="CM96" s="101" t="s">
        <v>75</v>
      </c>
    </row>
    <row r="97" spans="1:91" s="7" customFormat="1" ht="16.5" customHeight="1">
      <c r="A97" s="91" t="s">
        <v>79</v>
      </c>
      <c r="B97" s="92"/>
      <c r="C97" s="93"/>
      <c r="D97" s="286" t="s">
        <v>88</v>
      </c>
      <c r="E97" s="286"/>
      <c r="F97" s="286"/>
      <c r="G97" s="286"/>
      <c r="H97" s="286"/>
      <c r="I97" s="94"/>
      <c r="J97" s="286" t="s">
        <v>89</v>
      </c>
      <c r="K97" s="286"/>
      <c r="L97" s="286"/>
      <c r="M97" s="286"/>
      <c r="N97" s="286"/>
      <c r="O97" s="286"/>
      <c r="P97" s="286"/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  <c r="AE97" s="286"/>
      <c r="AF97" s="286"/>
      <c r="AG97" s="281">
        <f>'SO 301 - stoka A'!J30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95" t="s">
        <v>82</v>
      </c>
      <c r="AR97" s="96"/>
      <c r="AS97" s="97">
        <v>0</v>
      </c>
      <c r="AT97" s="98">
        <f t="shared" si="1"/>
        <v>0</v>
      </c>
      <c r="AU97" s="99">
        <f>'SO 301 - stoka A'!P123</f>
        <v>0</v>
      </c>
      <c r="AV97" s="98">
        <f>'SO 301 - stoka A'!J33</f>
        <v>0</v>
      </c>
      <c r="AW97" s="98">
        <f>'SO 301 - stoka A'!J34</f>
        <v>0</v>
      </c>
      <c r="AX97" s="98">
        <f>'SO 301 - stoka A'!J35</f>
        <v>0</v>
      </c>
      <c r="AY97" s="98">
        <f>'SO 301 - stoka A'!J36</f>
        <v>0</v>
      </c>
      <c r="AZ97" s="98">
        <f>'SO 301 - stoka A'!F33</f>
        <v>0</v>
      </c>
      <c r="BA97" s="98">
        <f>'SO 301 - stoka A'!F34</f>
        <v>0</v>
      </c>
      <c r="BB97" s="98">
        <f>'SO 301 - stoka A'!F35</f>
        <v>0</v>
      </c>
      <c r="BC97" s="98">
        <f>'SO 301 - stoka A'!F36</f>
        <v>0</v>
      </c>
      <c r="BD97" s="100">
        <f>'SO 301 - stoka A'!F37</f>
        <v>0</v>
      </c>
      <c r="BT97" s="101" t="s">
        <v>83</v>
      </c>
      <c r="BV97" s="101" t="s">
        <v>77</v>
      </c>
      <c r="BW97" s="101" t="s">
        <v>90</v>
      </c>
      <c r="BX97" s="101" t="s">
        <v>5</v>
      </c>
      <c r="CL97" s="101" t="s">
        <v>1</v>
      </c>
      <c r="CM97" s="101" t="s">
        <v>91</v>
      </c>
    </row>
    <row r="98" spans="1:91" s="7" customFormat="1" ht="16.5" customHeight="1">
      <c r="A98" s="91" t="s">
        <v>79</v>
      </c>
      <c r="B98" s="92"/>
      <c r="C98" s="93"/>
      <c r="D98" s="286" t="s">
        <v>92</v>
      </c>
      <c r="E98" s="286"/>
      <c r="F98" s="286"/>
      <c r="G98" s="286"/>
      <c r="H98" s="286"/>
      <c r="I98" s="94"/>
      <c r="J98" s="286" t="s">
        <v>93</v>
      </c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1">
        <f>'SO 302 - stoka B'!J30</f>
        <v>0</v>
      </c>
      <c r="AH98" s="282"/>
      <c r="AI98" s="282"/>
      <c r="AJ98" s="282"/>
      <c r="AK98" s="282"/>
      <c r="AL98" s="282"/>
      <c r="AM98" s="282"/>
      <c r="AN98" s="281">
        <f t="shared" si="0"/>
        <v>0</v>
      </c>
      <c r="AO98" s="282"/>
      <c r="AP98" s="282"/>
      <c r="AQ98" s="95" t="s">
        <v>82</v>
      </c>
      <c r="AR98" s="96"/>
      <c r="AS98" s="97">
        <v>0</v>
      </c>
      <c r="AT98" s="98">
        <f t="shared" si="1"/>
        <v>0</v>
      </c>
      <c r="AU98" s="99">
        <f>'SO 302 - stoka B'!P123</f>
        <v>0</v>
      </c>
      <c r="AV98" s="98">
        <f>'SO 302 - stoka B'!J33</f>
        <v>0</v>
      </c>
      <c r="AW98" s="98">
        <f>'SO 302 - stoka B'!J34</f>
        <v>0</v>
      </c>
      <c r="AX98" s="98">
        <f>'SO 302 - stoka B'!J35</f>
        <v>0</v>
      </c>
      <c r="AY98" s="98">
        <f>'SO 302 - stoka B'!J36</f>
        <v>0</v>
      </c>
      <c r="AZ98" s="98">
        <f>'SO 302 - stoka B'!F33</f>
        <v>0</v>
      </c>
      <c r="BA98" s="98">
        <f>'SO 302 - stoka B'!F34</f>
        <v>0</v>
      </c>
      <c r="BB98" s="98">
        <f>'SO 302 - stoka B'!F35</f>
        <v>0</v>
      </c>
      <c r="BC98" s="98">
        <f>'SO 302 - stoka B'!F36</f>
        <v>0</v>
      </c>
      <c r="BD98" s="100">
        <f>'SO 302 - stoka B'!F37</f>
        <v>0</v>
      </c>
      <c r="BT98" s="101" t="s">
        <v>83</v>
      </c>
      <c r="BV98" s="101" t="s">
        <v>77</v>
      </c>
      <c r="BW98" s="101" t="s">
        <v>94</v>
      </c>
      <c r="BX98" s="101" t="s">
        <v>5</v>
      </c>
      <c r="CL98" s="101" t="s">
        <v>1</v>
      </c>
      <c r="CM98" s="101" t="s">
        <v>91</v>
      </c>
    </row>
    <row r="99" spans="1:91" s="7" customFormat="1" ht="16.5" customHeight="1">
      <c r="A99" s="91" t="s">
        <v>79</v>
      </c>
      <c r="B99" s="92"/>
      <c r="C99" s="93"/>
      <c r="D99" s="286" t="s">
        <v>95</v>
      </c>
      <c r="E99" s="286"/>
      <c r="F99" s="286"/>
      <c r="G99" s="286"/>
      <c r="H99" s="286"/>
      <c r="I99" s="94"/>
      <c r="J99" s="286" t="s">
        <v>96</v>
      </c>
      <c r="K99" s="286"/>
      <c r="L99" s="286"/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1">
        <f>'SO 303 - stoka C'!J30</f>
        <v>0</v>
      </c>
      <c r="AH99" s="282"/>
      <c r="AI99" s="282"/>
      <c r="AJ99" s="282"/>
      <c r="AK99" s="282"/>
      <c r="AL99" s="282"/>
      <c r="AM99" s="282"/>
      <c r="AN99" s="281">
        <f t="shared" si="0"/>
        <v>0</v>
      </c>
      <c r="AO99" s="282"/>
      <c r="AP99" s="282"/>
      <c r="AQ99" s="95" t="s">
        <v>82</v>
      </c>
      <c r="AR99" s="96"/>
      <c r="AS99" s="97">
        <v>0</v>
      </c>
      <c r="AT99" s="98">
        <f t="shared" si="1"/>
        <v>0</v>
      </c>
      <c r="AU99" s="99">
        <f>'SO 303 - stoka C'!P123</f>
        <v>0</v>
      </c>
      <c r="AV99" s="98">
        <f>'SO 303 - stoka C'!J33</f>
        <v>0</v>
      </c>
      <c r="AW99" s="98">
        <f>'SO 303 - stoka C'!J34</f>
        <v>0</v>
      </c>
      <c r="AX99" s="98">
        <f>'SO 303 - stoka C'!J35</f>
        <v>0</v>
      </c>
      <c r="AY99" s="98">
        <f>'SO 303 - stoka C'!J36</f>
        <v>0</v>
      </c>
      <c r="AZ99" s="98">
        <f>'SO 303 - stoka C'!F33</f>
        <v>0</v>
      </c>
      <c r="BA99" s="98">
        <f>'SO 303 - stoka C'!F34</f>
        <v>0</v>
      </c>
      <c r="BB99" s="98">
        <f>'SO 303 - stoka C'!F35</f>
        <v>0</v>
      </c>
      <c r="BC99" s="98">
        <f>'SO 303 - stoka C'!F36</f>
        <v>0</v>
      </c>
      <c r="BD99" s="100">
        <f>'SO 303 - stoka C'!F37</f>
        <v>0</v>
      </c>
      <c r="BT99" s="101" t="s">
        <v>83</v>
      </c>
      <c r="BV99" s="101" t="s">
        <v>77</v>
      </c>
      <c r="BW99" s="101" t="s">
        <v>97</v>
      </c>
      <c r="BX99" s="101" t="s">
        <v>5</v>
      </c>
      <c r="CL99" s="101" t="s">
        <v>1</v>
      </c>
      <c r="CM99" s="101" t="s">
        <v>91</v>
      </c>
    </row>
    <row r="100" spans="1:91" s="7" customFormat="1" ht="16.5" customHeight="1">
      <c r="A100" s="91" t="s">
        <v>79</v>
      </c>
      <c r="B100" s="92"/>
      <c r="C100" s="93"/>
      <c r="D100" s="286" t="s">
        <v>98</v>
      </c>
      <c r="E100" s="286"/>
      <c r="F100" s="286"/>
      <c r="G100" s="286"/>
      <c r="H100" s="286"/>
      <c r="I100" s="94"/>
      <c r="J100" s="286" t="s">
        <v>99</v>
      </c>
      <c r="K100" s="286"/>
      <c r="L100" s="286"/>
      <c r="M100" s="286"/>
      <c r="N100" s="286"/>
      <c r="O100" s="286"/>
      <c r="P100" s="286"/>
      <c r="Q100" s="286"/>
      <c r="R100" s="286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1">
        <f>'SO 304 - stoka D'!J30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95" t="s">
        <v>82</v>
      </c>
      <c r="AR100" s="96"/>
      <c r="AS100" s="97">
        <v>0</v>
      </c>
      <c r="AT100" s="98">
        <f t="shared" si="1"/>
        <v>0</v>
      </c>
      <c r="AU100" s="99">
        <f>'SO 304 - stoka D'!P125</f>
        <v>0</v>
      </c>
      <c r="AV100" s="98">
        <f>'SO 304 - stoka D'!J33</f>
        <v>0</v>
      </c>
      <c r="AW100" s="98">
        <f>'SO 304 - stoka D'!J34</f>
        <v>0</v>
      </c>
      <c r="AX100" s="98">
        <f>'SO 304 - stoka D'!J35</f>
        <v>0</v>
      </c>
      <c r="AY100" s="98">
        <f>'SO 304 - stoka D'!J36</f>
        <v>0</v>
      </c>
      <c r="AZ100" s="98">
        <f>'SO 304 - stoka D'!F33</f>
        <v>0</v>
      </c>
      <c r="BA100" s="98">
        <f>'SO 304 - stoka D'!F34</f>
        <v>0</v>
      </c>
      <c r="BB100" s="98">
        <f>'SO 304 - stoka D'!F35</f>
        <v>0</v>
      </c>
      <c r="BC100" s="98">
        <f>'SO 304 - stoka D'!F36</f>
        <v>0</v>
      </c>
      <c r="BD100" s="100">
        <f>'SO 304 - stoka D'!F37</f>
        <v>0</v>
      </c>
      <c r="BT100" s="101" t="s">
        <v>83</v>
      </c>
      <c r="BV100" s="101" t="s">
        <v>77</v>
      </c>
      <c r="BW100" s="101" t="s">
        <v>100</v>
      </c>
      <c r="BX100" s="101" t="s">
        <v>5</v>
      </c>
      <c r="CL100" s="101" t="s">
        <v>1</v>
      </c>
      <c r="CM100" s="101" t="s">
        <v>75</v>
      </c>
    </row>
    <row r="101" spans="1:91" s="7" customFormat="1" ht="27" customHeight="1">
      <c r="A101" s="91" t="s">
        <v>79</v>
      </c>
      <c r="B101" s="92"/>
      <c r="C101" s="93"/>
      <c r="D101" s="286" t="s">
        <v>101</v>
      </c>
      <c r="E101" s="286"/>
      <c r="F101" s="286"/>
      <c r="G101" s="286"/>
      <c r="H101" s="286"/>
      <c r="I101" s="94"/>
      <c r="J101" s="286" t="s">
        <v>102</v>
      </c>
      <c r="K101" s="286"/>
      <c r="L101" s="286"/>
      <c r="M101" s="286"/>
      <c r="N101" s="286"/>
      <c r="O101" s="286"/>
      <c r="P101" s="286"/>
      <c r="Q101" s="286"/>
      <c r="R101" s="286"/>
      <c r="S101" s="286"/>
      <c r="T101" s="286"/>
      <c r="U101" s="286"/>
      <c r="V101" s="286"/>
      <c r="W101" s="286"/>
      <c r="X101" s="286"/>
      <c r="Y101" s="286"/>
      <c r="Z101" s="286"/>
      <c r="AA101" s="286"/>
      <c r="AB101" s="286"/>
      <c r="AC101" s="286"/>
      <c r="AD101" s="286"/>
      <c r="AE101" s="286"/>
      <c r="AF101" s="286"/>
      <c r="AG101" s="281">
        <f>'000 VRN - vedlejší rozpoč...'!J30</f>
        <v>0</v>
      </c>
      <c r="AH101" s="282"/>
      <c r="AI101" s="282"/>
      <c r="AJ101" s="282"/>
      <c r="AK101" s="282"/>
      <c r="AL101" s="282"/>
      <c r="AM101" s="282"/>
      <c r="AN101" s="281">
        <f t="shared" si="0"/>
        <v>0</v>
      </c>
      <c r="AO101" s="282"/>
      <c r="AP101" s="282"/>
      <c r="AQ101" s="95" t="s">
        <v>82</v>
      </c>
      <c r="AR101" s="96"/>
      <c r="AS101" s="102">
        <v>0</v>
      </c>
      <c r="AT101" s="103">
        <f t="shared" si="1"/>
        <v>0</v>
      </c>
      <c r="AU101" s="104">
        <f>'000 VRN - vedlejší rozpoč...'!P117</f>
        <v>0</v>
      </c>
      <c r="AV101" s="103">
        <f>'000 VRN - vedlejší rozpoč...'!J33</f>
        <v>0</v>
      </c>
      <c r="AW101" s="103">
        <f>'000 VRN - vedlejší rozpoč...'!J34</f>
        <v>0</v>
      </c>
      <c r="AX101" s="103">
        <f>'000 VRN - vedlejší rozpoč...'!J35</f>
        <v>0</v>
      </c>
      <c r="AY101" s="103">
        <f>'000 VRN - vedlejší rozpoč...'!J36</f>
        <v>0</v>
      </c>
      <c r="AZ101" s="103">
        <f>'000 VRN - vedlejší rozpoč...'!F33</f>
        <v>0</v>
      </c>
      <c r="BA101" s="103">
        <f>'000 VRN - vedlejší rozpoč...'!F34</f>
        <v>0</v>
      </c>
      <c r="BB101" s="103">
        <f>'000 VRN - vedlejší rozpoč...'!F35</f>
        <v>0</v>
      </c>
      <c r="BC101" s="103">
        <f>'000 VRN - vedlejší rozpoč...'!F36</f>
        <v>0</v>
      </c>
      <c r="BD101" s="105">
        <f>'000 VRN - vedlejší rozpoč...'!F37</f>
        <v>0</v>
      </c>
      <c r="BT101" s="101" t="s">
        <v>83</v>
      </c>
      <c r="BV101" s="101" t="s">
        <v>77</v>
      </c>
      <c r="BW101" s="101" t="s">
        <v>103</v>
      </c>
      <c r="BX101" s="101" t="s">
        <v>5</v>
      </c>
      <c r="CL101" s="101" t="s">
        <v>1</v>
      </c>
      <c r="CM101" s="101" t="s">
        <v>75</v>
      </c>
    </row>
    <row r="102" spans="1:91" s="2" customFormat="1" ht="30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7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  <row r="103" spans="1:9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37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</sheetData>
  <sheetProtection algorithmName="SHA-512" hashValue="KE0a0EL5Yh+etsUQWP8D1VcLEFff8ypOx3jEWvbfIXWCY+luywNy9dtG0PA5Cxlo2VMPVd58dbWTsYzr55wgbw==" saltValue="ynWUex13XpvkEP3gef4wlxZ7EKJ8LexPwwZYa6SLkdpxak6B+ntYOqS9bwQB/bqrhI1XA3BvxPhfHOz5tXjLww==" spinCount="100000" sheet="1" objects="1" scenarios="1" formatColumns="0" formatRows="0"/>
  <mergeCells count="66">
    <mergeCell ref="D100:H100"/>
    <mergeCell ref="J100:AF100"/>
    <mergeCell ref="D101:H101"/>
    <mergeCell ref="J101:AF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D97:H97"/>
    <mergeCell ref="J97:AF97"/>
    <mergeCell ref="D98:H98"/>
    <mergeCell ref="J98:AF98"/>
    <mergeCell ref="D99:H99"/>
    <mergeCell ref="J99:AF99"/>
    <mergeCell ref="C92:G92"/>
    <mergeCell ref="I92:AF92"/>
    <mergeCell ref="D95:H95"/>
    <mergeCell ref="J95:AF95"/>
    <mergeCell ref="D96:H96"/>
    <mergeCell ref="J96:AF9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G94:AM94"/>
    <mergeCell ref="AN94:AP94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101 silnice - pozemní ...'!C2" display="/" xr:uid="{00000000-0004-0000-0000-000000000000}"/>
    <hyperlink ref="A96" location="'DIO - přechodné dopravní ...'!C2" display="/" xr:uid="{00000000-0004-0000-0000-000001000000}"/>
    <hyperlink ref="A97" location="'SO 301 - stoka A'!C2" display="/" xr:uid="{00000000-0004-0000-0000-000002000000}"/>
    <hyperlink ref="A98" location="'SO 302 - stoka B'!C2" display="/" xr:uid="{00000000-0004-0000-0000-000003000000}"/>
    <hyperlink ref="A99" location="'SO 303 - stoka C'!C2" display="/" xr:uid="{00000000-0004-0000-0000-000004000000}"/>
    <hyperlink ref="A100" location="'SO 304 - stoka D'!C2" display="/" xr:uid="{00000000-0004-0000-0000-000005000000}"/>
    <hyperlink ref="A101" location="'000 VRN - vedlejší rozpoč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3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6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84</v>
      </c>
      <c r="AZ2" s="107" t="s">
        <v>104</v>
      </c>
      <c r="BA2" s="107" t="s">
        <v>104</v>
      </c>
      <c r="BB2" s="107" t="s">
        <v>1</v>
      </c>
      <c r="BC2" s="107" t="s">
        <v>105</v>
      </c>
      <c r="BD2" s="107" t="s">
        <v>106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75</v>
      </c>
      <c r="AZ3" s="107" t="s">
        <v>107</v>
      </c>
      <c r="BA3" s="107" t="s">
        <v>107</v>
      </c>
      <c r="BB3" s="107" t="s">
        <v>1</v>
      </c>
      <c r="BC3" s="107" t="s">
        <v>108</v>
      </c>
      <c r="BD3" s="107" t="s">
        <v>106</v>
      </c>
    </row>
    <row r="4" spans="1:56" s="1" customFormat="1" ht="24.95" customHeight="1">
      <c r="B4" s="18"/>
      <c r="D4" s="111" t="s">
        <v>109</v>
      </c>
      <c r="I4" s="106"/>
      <c r="L4" s="18"/>
      <c r="M4" s="112" t="s">
        <v>10</v>
      </c>
      <c r="AT4" s="15" t="s">
        <v>4</v>
      </c>
      <c r="AZ4" s="107" t="s">
        <v>110</v>
      </c>
      <c r="BA4" s="107" t="s">
        <v>110</v>
      </c>
      <c r="BB4" s="107" t="s">
        <v>1</v>
      </c>
      <c r="BC4" s="107" t="s">
        <v>111</v>
      </c>
      <c r="BD4" s="107" t="s">
        <v>106</v>
      </c>
    </row>
    <row r="5" spans="1:56" s="1" customFormat="1" ht="6.95" customHeight="1">
      <c r="B5" s="18"/>
      <c r="I5" s="106"/>
      <c r="L5" s="18"/>
      <c r="AZ5" s="107" t="s">
        <v>112</v>
      </c>
      <c r="BA5" s="107" t="s">
        <v>112</v>
      </c>
      <c r="BB5" s="107" t="s">
        <v>1</v>
      </c>
      <c r="BC5" s="107" t="s">
        <v>113</v>
      </c>
      <c r="BD5" s="107" t="s">
        <v>106</v>
      </c>
    </row>
    <row r="6" spans="1:56" s="1" customFormat="1" ht="12" customHeight="1">
      <c r="B6" s="18"/>
      <c r="D6" s="113" t="s">
        <v>16</v>
      </c>
      <c r="I6" s="106"/>
      <c r="L6" s="18"/>
      <c r="AZ6" s="107" t="s">
        <v>114</v>
      </c>
      <c r="BA6" s="107" t="s">
        <v>114</v>
      </c>
      <c r="BB6" s="107" t="s">
        <v>1</v>
      </c>
      <c r="BC6" s="107" t="s">
        <v>115</v>
      </c>
      <c r="BD6" s="107" t="s">
        <v>106</v>
      </c>
    </row>
    <row r="7" spans="1:56" s="1" customFormat="1" ht="16.5" customHeight="1">
      <c r="B7" s="18"/>
      <c r="E7" s="291" t="str">
        <f>'Rekapitulace stavby'!K6</f>
        <v>Modernizace silnice III/3542 Česká Rybná – půtah</v>
      </c>
      <c r="F7" s="292"/>
      <c r="G7" s="292"/>
      <c r="H7" s="292"/>
      <c r="I7" s="106"/>
      <c r="L7" s="18"/>
      <c r="AZ7" s="107" t="s">
        <v>116</v>
      </c>
      <c r="BA7" s="107" t="s">
        <v>116</v>
      </c>
      <c r="BB7" s="107" t="s">
        <v>1</v>
      </c>
      <c r="BC7" s="107" t="s">
        <v>117</v>
      </c>
      <c r="BD7" s="107" t="s">
        <v>106</v>
      </c>
    </row>
    <row r="8" spans="1:56" s="2" customFormat="1" ht="12" customHeight="1">
      <c r="A8" s="32"/>
      <c r="B8" s="37"/>
      <c r="C8" s="32"/>
      <c r="D8" s="113" t="s">
        <v>118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107" t="s">
        <v>119</v>
      </c>
      <c r="BA8" s="107" t="s">
        <v>119</v>
      </c>
      <c r="BB8" s="107" t="s">
        <v>1</v>
      </c>
      <c r="BC8" s="107" t="s">
        <v>120</v>
      </c>
      <c r="BD8" s="107" t="s">
        <v>106</v>
      </c>
    </row>
    <row r="9" spans="1:56" s="2" customFormat="1" ht="16.5" customHeight="1">
      <c r="A9" s="32"/>
      <c r="B9" s="37"/>
      <c r="C9" s="32"/>
      <c r="D9" s="32"/>
      <c r="E9" s="293" t="s">
        <v>121</v>
      </c>
      <c r="F9" s="294"/>
      <c r="G9" s="294"/>
      <c r="H9" s="294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107" t="s">
        <v>122</v>
      </c>
      <c r="BA9" s="107" t="s">
        <v>122</v>
      </c>
      <c r="BB9" s="107" t="s">
        <v>1</v>
      </c>
      <c r="BC9" s="107" t="s">
        <v>123</v>
      </c>
      <c r="BD9" s="107" t="s">
        <v>106</v>
      </c>
    </row>
    <row r="10" spans="1:56" s="2" customFormat="1" ht="11.25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107" t="s">
        <v>124</v>
      </c>
      <c r="BA10" s="107" t="s">
        <v>124</v>
      </c>
      <c r="BB10" s="107" t="s">
        <v>1</v>
      </c>
      <c r="BC10" s="107" t="s">
        <v>125</v>
      </c>
      <c r="BD10" s="107" t="s">
        <v>106</v>
      </c>
    </row>
    <row r="11" spans="1:56" s="2" customFormat="1" ht="1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107" t="s">
        <v>126</v>
      </c>
      <c r="BA11" s="107" t="s">
        <v>126</v>
      </c>
      <c r="BB11" s="107" t="s">
        <v>1</v>
      </c>
      <c r="BC11" s="107" t="s">
        <v>127</v>
      </c>
      <c r="BD11" s="107" t="s">
        <v>106</v>
      </c>
    </row>
    <row r="12" spans="1:56" s="2" customFormat="1" ht="12" customHeight="1">
      <c r="A12" s="32"/>
      <c r="B12" s="37"/>
      <c r="C12" s="32"/>
      <c r="D12" s="113" t="s">
        <v>20</v>
      </c>
      <c r="E12" s="32"/>
      <c r="F12" s="115" t="s">
        <v>21</v>
      </c>
      <c r="G12" s="32"/>
      <c r="H12" s="32"/>
      <c r="I12" s="116" t="s">
        <v>22</v>
      </c>
      <c r="J12" s="117" t="str">
        <f>'Rekapitulace stavby'!AN8</f>
        <v>4. 6. 2020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107" t="s">
        <v>128</v>
      </c>
      <c r="BA12" s="107" t="s">
        <v>128</v>
      </c>
      <c r="BB12" s="107" t="s">
        <v>1</v>
      </c>
      <c r="BC12" s="107" t="s">
        <v>129</v>
      </c>
      <c r="BD12" s="107" t="s">
        <v>106</v>
      </c>
    </row>
    <row r="13" spans="1:5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107" t="s">
        <v>130</v>
      </c>
      <c r="BA13" s="107" t="s">
        <v>130</v>
      </c>
      <c r="BB13" s="107" t="s">
        <v>1</v>
      </c>
      <c r="BC13" s="107" t="s">
        <v>131</v>
      </c>
      <c r="BD13" s="107" t="s">
        <v>106</v>
      </c>
    </row>
    <row r="14" spans="1:56" s="2" customFormat="1" ht="12" customHeight="1">
      <c r="A14" s="32"/>
      <c r="B14" s="37"/>
      <c r="C14" s="32"/>
      <c r="D14" s="113" t="s">
        <v>24</v>
      </c>
      <c r="E14" s="32"/>
      <c r="F14" s="32"/>
      <c r="G14" s="32"/>
      <c r="H14" s="32"/>
      <c r="I14" s="116" t="s">
        <v>25</v>
      </c>
      <c r="J14" s="115" t="str">
        <f>IF('Rekapitulace stavby'!AN10="","",'Rekapitulace stavby'!AN10)</f>
        <v>00085031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107" t="s">
        <v>132</v>
      </c>
      <c r="BA14" s="107" t="s">
        <v>132</v>
      </c>
      <c r="BB14" s="107" t="s">
        <v>1</v>
      </c>
      <c r="BC14" s="107" t="s">
        <v>133</v>
      </c>
      <c r="BD14" s="107" t="s">
        <v>106</v>
      </c>
    </row>
    <row r="15" spans="1:5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a údržba silnic Pardubického kraje</v>
      </c>
      <c r="F15" s="32"/>
      <c r="G15" s="32"/>
      <c r="H15" s="32"/>
      <c r="I15" s="116" t="s">
        <v>28</v>
      </c>
      <c r="J15" s="115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107" t="s">
        <v>134</v>
      </c>
      <c r="BA15" s="107" t="s">
        <v>134</v>
      </c>
      <c r="BB15" s="107" t="s">
        <v>1</v>
      </c>
      <c r="BC15" s="107" t="s">
        <v>135</v>
      </c>
      <c r="BD15" s="107" t="s">
        <v>106</v>
      </c>
    </row>
    <row r="16" spans="1:5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107" t="s">
        <v>136</v>
      </c>
      <c r="BA16" s="107" t="s">
        <v>136</v>
      </c>
      <c r="BB16" s="107" t="s">
        <v>1</v>
      </c>
      <c r="BC16" s="107" t="s">
        <v>137</v>
      </c>
      <c r="BD16" s="107" t="s">
        <v>106</v>
      </c>
    </row>
    <row r="17" spans="1:56" s="2" customFormat="1" ht="1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107" t="s">
        <v>138</v>
      </c>
      <c r="BA17" s="107" t="s">
        <v>138</v>
      </c>
      <c r="BB17" s="107" t="s">
        <v>1</v>
      </c>
      <c r="BC17" s="107" t="s">
        <v>123</v>
      </c>
      <c r="BD17" s="107" t="s">
        <v>106</v>
      </c>
    </row>
    <row r="18" spans="1:56" s="2" customFormat="1" ht="18" customHeight="1">
      <c r="A18" s="32"/>
      <c r="B18" s="37"/>
      <c r="C18" s="32"/>
      <c r="D18" s="32"/>
      <c r="E18" s="295" t="str">
        <f>'Rekapitulace stavby'!E14</f>
        <v>Vyplň údaj</v>
      </c>
      <c r="F18" s="296"/>
      <c r="G18" s="296"/>
      <c r="H18" s="296"/>
      <c r="I18" s="116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Z18" s="107" t="s">
        <v>139</v>
      </c>
      <c r="BA18" s="107" t="s">
        <v>139</v>
      </c>
      <c r="BB18" s="107" t="s">
        <v>1</v>
      </c>
      <c r="BC18" s="107" t="s">
        <v>125</v>
      </c>
      <c r="BD18" s="107" t="s">
        <v>106</v>
      </c>
    </row>
    <row r="19" spans="1:56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Z19" s="107" t="s">
        <v>140</v>
      </c>
      <c r="BA19" s="107" t="s">
        <v>140</v>
      </c>
      <c r="BB19" s="107" t="s">
        <v>1</v>
      </c>
      <c r="BC19" s="107" t="s">
        <v>129</v>
      </c>
      <c r="BD19" s="107" t="s">
        <v>106</v>
      </c>
    </row>
    <row r="20" spans="1:56" s="2" customFormat="1" ht="1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25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Z20" s="107" t="s">
        <v>141</v>
      </c>
      <c r="BA20" s="107" t="s">
        <v>141</v>
      </c>
      <c r="BB20" s="107" t="s">
        <v>1</v>
      </c>
      <c r="BC20" s="107" t="s">
        <v>142</v>
      </c>
      <c r="BD20" s="107" t="s">
        <v>106</v>
      </c>
    </row>
    <row r="21" spans="1:56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28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Z21" s="107" t="s">
        <v>143</v>
      </c>
      <c r="BA21" s="107" t="s">
        <v>143</v>
      </c>
      <c r="BB21" s="107" t="s">
        <v>1</v>
      </c>
      <c r="BC21" s="107" t="s">
        <v>144</v>
      </c>
      <c r="BD21" s="107" t="s">
        <v>106</v>
      </c>
    </row>
    <row r="22" spans="1:56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Z22" s="107" t="s">
        <v>145</v>
      </c>
      <c r="BA22" s="107" t="s">
        <v>145</v>
      </c>
      <c r="BB22" s="107" t="s">
        <v>1</v>
      </c>
      <c r="BC22" s="107" t="s">
        <v>146</v>
      </c>
      <c r="BD22" s="107" t="s">
        <v>106</v>
      </c>
    </row>
    <row r="23" spans="1:56" s="2" customFormat="1" ht="12" customHeight="1">
      <c r="A23" s="32"/>
      <c r="B23" s="37"/>
      <c r="C23" s="32"/>
      <c r="D23" s="113" t="s">
        <v>33</v>
      </c>
      <c r="E23" s="32"/>
      <c r="F23" s="32"/>
      <c r="G23" s="32"/>
      <c r="H23" s="32"/>
      <c r="I23" s="116" t="s">
        <v>25</v>
      </c>
      <c r="J23" s="115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Z23" s="107" t="s">
        <v>147</v>
      </c>
      <c r="BA23" s="107" t="s">
        <v>147</v>
      </c>
      <c r="BB23" s="107" t="s">
        <v>1</v>
      </c>
      <c r="BC23" s="107" t="s">
        <v>115</v>
      </c>
      <c r="BD23" s="107" t="s">
        <v>106</v>
      </c>
    </row>
    <row r="24" spans="1:56" s="2" customFormat="1" ht="18" customHeight="1">
      <c r="A24" s="32"/>
      <c r="B24" s="37"/>
      <c r="C24" s="32"/>
      <c r="D24" s="32"/>
      <c r="E24" s="115" t="str">
        <f>IF('Rekapitulace stavby'!E20="","",'Rekapitulace stavby'!E20)</f>
        <v xml:space="preserve"> </v>
      </c>
      <c r="F24" s="32"/>
      <c r="G24" s="32"/>
      <c r="H24" s="32"/>
      <c r="I24" s="116" t="s">
        <v>28</v>
      </c>
      <c r="J24" s="115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Z24" s="107" t="s">
        <v>148</v>
      </c>
      <c r="BA24" s="107" t="s">
        <v>148</v>
      </c>
      <c r="BB24" s="107" t="s">
        <v>1</v>
      </c>
      <c r="BC24" s="107" t="s">
        <v>149</v>
      </c>
      <c r="BD24" s="107" t="s">
        <v>106</v>
      </c>
    </row>
    <row r="25" spans="1:56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Z25" s="107" t="s">
        <v>150</v>
      </c>
      <c r="BA25" s="107" t="s">
        <v>150</v>
      </c>
      <c r="BB25" s="107" t="s">
        <v>1</v>
      </c>
      <c r="BC25" s="107" t="s">
        <v>115</v>
      </c>
      <c r="BD25" s="107" t="s">
        <v>106</v>
      </c>
    </row>
    <row r="26" spans="1:56" s="2" customFormat="1" ht="12" customHeight="1">
      <c r="A26" s="32"/>
      <c r="B26" s="37"/>
      <c r="C26" s="32"/>
      <c r="D26" s="113" t="s">
        <v>34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Z26" s="107" t="s">
        <v>151</v>
      </c>
      <c r="BA26" s="107" t="s">
        <v>151</v>
      </c>
      <c r="BB26" s="107" t="s">
        <v>1</v>
      </c>
      <c r="BC26" s="107" t="s">
        <v>152</v>
      </c>
      <c r="BD26" s="107" t="s">
        <v>106</v>
      </c>
    </row>
    <row r="27" spans="1:56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Z27" s="122" t="s">
        <v>153</v>
      </c>
      <c r="BA27" s="122" t="s">
        <v>153</v>
      </c>
      <c r="BB27" s="122" t="s">
        <v>1</v>
      </c>
      <c r="BC27" s="122" t="s">
        <v>154</v>
      </c>
      <c r="BD27" s="122" t="s">
        <v>106</v>
      </c>
    </row>
    <row r="28" spans="1:56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Z28" s="107" t="s">
        <v>155</v>
      </c>
      <c r="BA28" s="107" t="s">
        <v>155</v>
      </c>
      <c r="BB28" s="107" t="s">
        <v>1</v>
      </c>
      <c r="BC28" s="107" t="s">
        <v>156</v>
      </c>
      <c r="BD28" s="107" t="s">
        <v>106</v>
      </c>
    </row>
    <row r="29" spans="1:56" s="2" customFormat="1" ht="6.95" customHeight="1">
      <c r="A29" s="32"/>
      <c r="B29" s="37"/>
      <c r="C29" s="32"/>
      <c r="D29" s="123"/>
      <c r="E29" s="123"/>
      <c r="F29" s="123"/>
      <c r="G29" s="123"/>
      <c r="H29" s="123"/>
      <c r="I29" s="124"/>
      <c r="J29" s="123"/>
      <c r="K29" s="123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Z29" s="107" t="s">
        <v>157</v>
      </c>
      <c r="BA29" s="107" t="s">
        <v>157</v>
      </c>
      <c r="BB29" s="107" t="s">
        <v>1</v>
      </c>
      <c r="BC29" s="107" t="s">
        <v>158</v>
      </c>
      <c r="BD29" s="107" t="s">
        <v>106</v>
      </c>
    </row>
    <row r="30" spans="1:56" s="2" customFormat="1" ht="25.35" customHeight="1">
      <c r="A30" s="32"/>
      <c r="B30" s="37"/>
      <c r="C30" s="32"/>
      <c r="D30" s="125" t="s">
        <v>35</v>
      </c>
      <c r="E30" s="32"/>
      <c r="F30" s="32"/>
      <c r="G30" s="32"/>
      <c r="H30" s="32"/>
      <c r="I30" s="114"/>
      <c r="J30" s="126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Z30" s="107" t="s">
        <v>159</v>
      </c>
      <c r="BA30" s="107" t="s">
        <v>159</v>
      </c>
      <c r="BB30" s="107" t="s">
        <v>1</v>
      </c>
      <c r="BC30" s="107" t="s">
        <v>160</v>
      </c>
      <c r="BD30" s="107" t="s">
        <v>106</v>
      </c>
    </row>
    <row r="31" spans="1:56" s="2" customFormat="1" ht="6.95" customHeight="1">
      <c r="A31" s="32"/>
      <c r="B31" s="37"/>
      <c r="C31" s="32"/>
      <c r="D31" s="123"/>
      <c r="E31" s="123"/>
      <c r="F31" s="123"/>
      <c r="G31" s="123"/>
      <c r="H31" s="123"/>
      <c r="I31" s="124"/>
      <c r="J31" s="123"/>
      <c r="K31" s="123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Z31" s="107" t="s">
        <v>161</v>
      </c>
      <c r="BA31" s="107" t="s">
        <v>161</v>
      </c>
      <c r="BB31" s="107" t="s">
        <v>1</v>
      </c>
      <c r="BC31" s="107" t="s">
        <v>162</v>
      </c>
      <c r="BD31" s="107" t="s">
        <v>106</v>
      </c>
    </row>
    <row r="32" spans="1:56" s="2" customFormat="1" ht="14.45" customHeight="1">
      <c r="A32" s="32"/>
      <c r="B32" s="37"/>
      <c r="C32" s="32"/>
      <c r="D32" s="32"/>
      <c r="E32" s="32"/>
      <c r="F32" s="127" t="s">
        <v>37</v>
      </c>
      <c r="G32" s="32"/>
      <c r="H32" s="32"/>
      <c r="I32" s="128" t="s">
        <v>36</v>
      </c>
      <c r="J32" s="127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Z32" s="107" t="s">
        <v>163</v>
      </c>
      <c r="BA32" s="107" t="s">
        <v>163</v>
      </c>
      <c r="BB32" s="107" t="s">
        <v>1</v>
      </c>
      <c r="BC32" s="107" t="s">
        <v>164</v>
      </c>
      <c r="BD32" s="107" t="s">
        <v>106</v>
      </c>
    </row>
    <row r="33" spans="1:56" s="2" customFormat="1" ht="14.45" customHeight="1">
      <c r="A33" s="32"/>
      <c r="B33" s="37"/>
      <c r="C33" s="32"/>
      <c r="D33" s="129" t="s">
        <v>39</v>
      </c>
      <c r="E33" s="113" t="s">
        <v>40</v>
      </c>
      <c r="F33" s="130">
        <f>ROUND((SUM(BE123:BE636)),  2)</f>
        <v>0</v>
      </c>
      <c r="G33" s="32"/>
      <c r="H33" s="32"/>
      <c r="I33" s="131">
        <v>0.21</v>
      </c>
      <c r="J33" s="130">
        <f>ROUND(((SUM(BE123:BE636))*I33),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Z33" s="107" t="s">
        <v>165</v>
      </c>
      <c r="BA33" s="107" t="s">
        <v>165</v>
      </c>
      <c r="BB33" s="107" t="s">
        <v>1</v>
      </c>
      <c r="BC33" s="107" t="s">
        <v>166</v>
      </c>
      <c r="BD33" s="107" t="s">
        <v>106</v>
      </c>
    </row>
    <row r="34" spans="1:56" s="2" customFormat="1" ht="14.45" customHeight="1">
      <c r="A34" s="32"/>
      <c r="B34" s="37"/>
      <c r="C34" s="32"/>
      <c r="D34" s="32"/>
      <c r="E34" s="113" t="s">
        <v>41</v>
      </c>
      <c r="F34" s="130">
        <f>ROUND((SUM(BF123:BF636)),  2)</f>
        <v>0</v>
      </c>
      <c r="G34" s="32"/>
      <c r="H34" s="32"/>
      <c r="I34" s="131">
        <v>0.15</v>
      </c>
      <c r="J34" s="130">
        <f>ROUND(((SUM(BF123:BF636))*I34),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Z34" s="107" t="s">
        <v>167</v>
      </c>
      <c r="BA34" s="107" t="s">
        <v>167</v>
      </c>
      <c r="BB34" s="107" t="s">
        <v>1</v>
      </c>
      <c r="BC34" s="107" t="s">
        <v>168</v>
      </c>
      <c r="BD34" s="107" t="s">
        <v>106</v>
      </c>
    </row>
    <row r="35" spans="1:56" s="2" customFormat="1" ht="14.45" hidden="1" customHeight="1">
      <c r="A35" s="32"/>
      <c r="B35" s="37"/>
      <c r="C35" s="32"/>
      <c r="D35" s="32"/>
      <c r="E35" s="113" t="s">
        <v>42</v>
      </c>
      <c r="F35" s="130">
        <f>ROUND((SUM(BG123:BG636)),  2)</f>
        <v>0</v>
      </c>
      <c r="G35" s="32"/>
      <c r="H35" s="32"/>
      <c r="I35" s="131">
        <v>0.21</v>
      </c>
      <c r="J35" s="130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Z35" s="107" t="s">
        <v>169</v>
      </c>
      <c r="BA35" s="107" t="s">
        <v>169</v>
      </c>
      <c r="BB35" s="107" t="s">
        <v>1</v>
      </c>
      <c r="BC35" s="107" t="s">
        <v>170</v>
      </c>
      <c r="BD35" s="107" t="s">
        <v>106</v>
      </c>
    </row>
    <row r="36" spans="1:56" s="2" customFormat="1" ht="14.45" hidden="1" customHeight="1">
      <c r="A36" s="32"/>
      <c r="B36" s="37"/>
      <c r="C36" s="32"/>
      <c r="D36" s="32"/>
      <c r="E36" s="113" t="s">
        <v>43</v>
      </c>
      <c r="F36" s="130">
        <f>ROUND((SUM(BH123:BH636)),  2)</f>
        <v>0</v>
      </c>
      <c r="G36" s="32"/>
      <c r="H36" s="32"/>
      <c r="I36" s="131">
        <v>0.15</v>
      </c>
      <c r="J36" s="130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Z36" s="107" t="s">
        <v>171</v>
      </c>
      <c r="BA36" s="107" t="s">
        <v>171</v>
      </c>
      <c r="BB36" s="107" t="s">
        <v>1</v>
      </c>
      <c r="BC36" s="107" t="s">
        <v>172</v>
      </c>
      <c r="BD36" s="107" t="s">
        <v>106</v>
      </c>
    </row>
    <row r="37" spans="1:56" s="2" customFormat="1" ht="14.45" hidden="1" customHeight="1">
      <c r="A37" s="32"/>
      <c r="B37" s="37"/>
      <c r="C37" s="32"/>
      <c r="D37" s="32"/>
      <c r="E37" s="113" t="s">
        <v>44</v>
      </c>
      <c r="F37" s="130">
        <f>ROUND((SUM(BI123:BI636)),  2)</f>
        <v>0</v>
      </c>
      <c r="G37" s="32"/>
      <c r="H37" s="32"/>
      <c r="I37" s="131">
        <v>0</v>
      </c>
      <c r="J37" s="130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Z37" s="107" t="s">
        <v>173</v>
      </c>
      <c r="BA37" s="107" t="s">
        <v>173</v>
      </c>
      <c r="BB37" s="107" t="s">
        <v>1</v>
      </c>
      <c r="BC37" s="107" t="s">
        <v>174</v>
      </c>
      <c r="BD37" s="107" t="s">
        <v>106</v>
      </c>
    </row>
    <row r="38" spans="1:56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Z38" s="107" t="s">
        <v>175</v>
      </c>
      <c r="BA38" s="107" t="s">
        <v>175</v>
      </c>
      <c r="BB38" s="107" t="s">
        <v>1</v>
      </c>
      <c r="BC38" s="107" t="s">
        <v>176</v>
      </c>
      <c r="BD38" s="107" t="s">
        <v>106</v>
      </c>
    </row>
    <row r="39" spans="1:56" s="2" customFormat="1" ht="25.35" customHeight="1">
      <c r="A39" s="32"/>
      <c r="B39" s="37"/>
      <c r="C39" s="132"/>
      <c r="D39" s="133" t="s">
        <v>45</v>
      </c>
      <c r="E39" s="134"/>
      <c r="F39" s="134"/>
      <c r="G39" s="135" t="s">
        <v>46</v>
      </c>
      <c r="H39" s="136" t="s">
        <v>47</v>
      </c>
      <c r="I39" s="137"/>
      <c r="J39" s="138">
        <f>SUM(J30:J37)</f>
        <v>0</v>
      </c>
      <c r="K39" s="13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Z39" s="107" t="s">
        <v>177</v>
      </c>
      <c r="BA39" s="107" t="s">
        <v>177</v>
      </c>
      <c r="BB39" s="107" t="s">
        <v>1</v>
      </c>
      <c r="BC39" s="107" t="s">
        <v>178</v>
      </c>
      <c r="BD39" s="107" t="s">
        <v>106</v>
      </c>
    </row>
    <row r="40" spans="1:56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Z40" s="107" t="s">
        <v>179</v>
      </c>
      <c r="BA40" s="107" t="s">
        <v>179</v>
      </c>
      <c r="BB40" s="107" t="s">
        <v>1</v>
      </c>
      <c r="BC40" s="107" t="s">
        <v>180</v>
      </c>
      <c r="BD40" s="107" t="s">
        <v>106</v>
      </c>
    </row>
    <row r="41" spans="1:56" s="1" customFormat="1" ht="14.45" customHeight="1">
      <c r="B41" s="18"/>
      <c r="I41" s="106"/>
      <c r="L41" s="18"/>
      <c r="AZ41" s="107" t="s">
        <v>181</v>
      </c>
      <c r="BA41" s="107" t="s">
        <v>181</v>
      </c>
      <c r="BB41" s="107" t="s">
        <v>1</v>
      </c>
      <c r="BC41" s="107" t="s">
        <v>182</v>
      </c>
      <c r="BD41" s="107" t="s">
        <v>106</v>
      </c>
    </row>
    <row r="42" spans="1:56" s="1" customFormat="1" ht="14.45" customHeight="1">
      <c r="B42" s="18"/>
      <c r="I42" s="106"/>
      <c r="L42" s="18"/>
      <c r="AZ42" s="107" t="s">
        <v>183</v>
      </c>
      <c r="BA42" s="107" t="s">
        <v>183</v>
      </c>
      <c r="BB42" s="107" t="s">
        <v>1</v>
      </c>
      <c r="BC42" s="107" t="s">
        <v>184</v>
      </c>
      <c r="BD42" s="107" t="s">
        <v>106</v>
      </c>
    </row>
    <row r="43" spans="1:56" s="1" customFormat="1" ht="14.45" customHeight="1">
      <c r="B43" s="18"/>
      <c r="I43" s="106"/>
      <c r="L43" s="18"/>
      <c r="AZ43" s="107" t="s">
        <v>185</v>
      </c>
      <c r="BA43" s="107" t="s">
        <v>185</v>
      </c>
      <c r="BB43" s="107" t="s">
        <v>1</v>
      </c>
      <c r="BC43" s="107" t="s">
        <v>186</v>
      </c>
      <c r="BD43" s="107" t="s">
        <v>106</v>
      </c>
    </row>
    <row r="44" spans="1:56" s="1" customFormat="1" ht="14.45" customHeight="1">
      <c r="B44" s="18"/>
      <c r="I44" s="106"/>
      <c r="L44" s="18"/>
      <c r="AZ44" s="107" t="s">
        <v>187</v>
      </c>
      <c r="BA44" s="107" t="s">
        <v>187</v>
      </c>
      <c r="BB44" s="107" t="s">
        <v>1</v>
      </c>
      <c r="BC44" s="107" t="s">
        <v>186</v>
      </c>
      <c r="BD44" s="107" t="s">
        <v>106</v>
      </c>
    </row>
    <row r="45" spans="1:56" s="1" customFormat="1" ht="14.45" customHeight="1">
      <c r="B45" s="18"/>
      <c r="I45" s="106"/>
      <c r="L45" s="18"/>
      <c r="AZ45" s="107" t="s">
        <v>188</v>
      </c>
      <c r="BA45" s="107" t="s">
        <v>188</v>
      </c>
      <c r="BB45" s="107" t="s">
        <v>1</v>
      </c>
      <c r="BC45" s="107" t="s">
        <v>189</v>
      </c>
      <c r="BD45" s="107" t="s">
        <v>106</v>
      </c>
    </row>
    <row r="46" spans="1:56" s="1" customFormat="1" ht="14.45" customHeight="1">
      <c r="B46" s="18"/>
      <c r="I46" s="106"/>
      <c r="L46" s="18"/>
      <c r="AZ46" s="107" t="s">
        <v>190</v>
      </c>
      <c r="BA46" s="107" t="s">
        <v>190</v>
      </c>
      <c r="BB46" s="107" t="s">
        <v>1</v>
      </c>
      <c r="BC46" s="107" t="s">
        <v>191</v>
      </c>
      <c r="BD46" s="107" t="s">
        <v>106</v>
      </c>
    </row>
    <row r="47" spans="1:56" s="1" customFormat="1" ht="14.45" customHeight="1">
      <c r="B47" s="18"/>
      <c r="I47" s="106"/>
      <c r="L47" s="18"/>
      <c r="AZ47" s="107" t="s">
        <v>192</v>
      </c>
      <c r="BA47" s="107" t="s">
        <v>192</v>
      </c>
      <c r="BB47" s="107" t="s">
        <v>1</v>
      </c>
      <c r="BC47" s="107" t="s">
        <v>193</v>
      </c>
      <c r="BD47" s="107" t="s">
        <v>106</v>
      </c>
    </row>
    <row r="48" spans="1:56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40" t="s">
        <v>48</v>
      </c>
      <c r="E50" s="141"/>
      <c r="F50" s="141"/>
      <c r="G50" s="140" t="s">
        <v>49</v>
      </c>
      <c r="H50" s="141"/>
      <c r="I50" s="142"/>
      <c r="J50" s="141"/>
      <c r="K50" s="14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43" t="s">
        <v>50</v>
      </c>
      <c r="E61" s="144"/>
      <c r="F61" s="145" t="s">
        <v>51</v>
      </c>
      <c r="G61" s="143" t="s">
        <v>50</v>
      </c>
      <c r="H61" s="144"/>
      <c r="I61" s="146"/>
      <c r="J61" s="147" t="s">
        <v>51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40" t="s">
        <v>52</v>
      </c>
      <c r="E65" s="148"/>
      <c r="F65" s="148"/>
      <c r="G65" s="140" t="s">
        <v>53</v>
      </c>
      <c r="H65" s="148"/>
      <c r="I65" s="149"/>
      <c r="J65" s="148"/>
      <c r="K65" s="14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43" t="s">
        <v>50</v>
      </c>
      <c r="E76" s="144"/>
      <c r="F76" s="145" t="s">
        <v>51</v>
      </c>
      <c r="G76" s="143" t="s">
        <v>50</v>
      </c>
      <c r="H76" s="144"/>
      <c r="I76" s="146"/>
      <c r="J76" s="147" t="s">
        <v>51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194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8" t="str">
        <f>E7</f>
        <v>Modernizace silnice III/3542 Česká Rybná – půtah</v>
      </c>
      <c r="F85" s="299"/>
      <c r="G85" s="299"/>
      <c r="H85" s="299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118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0" t="str">
        <f>E9</f>
        <v>SO 101 silnice - pozemní komunikace</v>
      </c>
      <c r="F87" s="300"/>
      <c r="G87" s="300"/>
      <c r="H87" s="300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6" t="s">
        <v>22</v>
      </c>
      <c r="J89" s="64" t="str">
        <f>IF(J12="","",J12)</f>
        <v>4. 6. 2020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a údržba silnic Pardubického kraje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195</v>
      </c>
      <c r="D94" s="157"/>
      <c r="E94" s="157"/>
      <c r="F94" s="157"/>
      <c r="G94" s="157"/>
      <c r="H94" s="157"/>
      <c r="I94" s="158"/>
      <c r="J94" s="159" t="s">
        <v>196</v>
      </c>
      <c r="K94" s="15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197</v>
      </c>
      <c r="D96" s="34"/>
      <c r="E96" s="34"/>
      <c r="F96" s="34"/>
      <c r="G96" s="34"/>
      <c r="H96" s="34"/>
      <c r="I96" s="114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1:31" s="9" customFormat="1" ht="24.95" customHeight="1">
      <c r="B97" s="161"/>
      <c r="C97" s="162"/>
      <c r="D97" s="163" t="s">
        <v>198</v>
      </c>
      <c r="E97" s="164"/>
      <c r="F97" s="164"/>
      <c r="G97" s="164"/>
      <c r="H97" s="164"/>
      <c r="I97" s="165"/>
      <c r="J97" s="166">
        <f>J124</f>
        <v>0</v>
      </c>
      <c r="K97" s="162"/>
      <c r="L97" s="167"/>
    </row>
    <row r="98" spans="1:31" s="9" customFormat="1" ht="24.95" customHeight="1">
      <c r="B98" s="161"/>
      <c r="C98" s="162"/>
      <c r="D98" s="163" t="s">
        <v>199</v>
      </c>
      <c r="E98" s="164"/>
      <c r="F98" s="164"/>
      <c r="G98" s="164"/>
      <c r="H98" s="164"/>
      <c r="I98" s="165"/>
      <c r="J98" s="166">
        <f>J265</f>
        <v>0</v>
      </c>
      <c r="K98" s="162"/>
      <c r="L98" s="167"/>
    </row>
    <row r="99" spans="1:31" s="9" customFormat="1" ht="24.95" customHeight="1">
      <c r="B99" s="161"/>
      <c r="C99" s="162"/>
      <c r="D99" s="163" t="s">
        <v>200</v>
      </c>
      <c r="E99" s="164"/>
      <c r="F99" s="164"/>
      <c r="G99" s="164"/>
      <c r="H99" s="164"/>
      <c r="I99" s="165"/>
      <c r="J99" s="166">
        <f>J279</f>
        <v>0</v>
      </c>
      <c r="K99" s="162"/>
      <c r="L99" s="167"/>
    </row>
    <row r="100" spans="1:31" s="9" customFormat="1" ht="24.95" customHeight="1">
      <c r="B100" s="161"/>
      <c r="C100" s="162"/>
      <c r="D100" s="163" t="s">
        <v>201</v>
      </c>
      <c r="E100" s="164"/>
      <c r="F100" s="164"/>
      <c r="G100" s="164"/>
      <c r="H100" s="164"/>
      <c r="I100" s="165"/>
      <c r="J100" s="166">
        <f>J361</f>
        <v>0</v>
      </c>
      <c r="K100" s="162"/>
      <c r="L100" s="167"/>
    </row>
    <row r="101" spans="1:31" s="9" customFormat="1" ht="24.95" customHeight="1">
      <c r="B101" s="161"/>
      <c r="C101" s="162"/>
      <c r="D101" s="163" t="s">
        <v>202</v>
      </c>
      <c r="E101" s="164"/>
      <c r="F101" s="164"/>
      <c r="G101" s="164"/>
      <c r="H101" s="164"/>
      <c r="I101" s="165"/>
      <c r="J101" s="166">
        <f>J420</f>
        <v>0</v>
      </c>
      <c r="K101" s="162"/>
      <c r="L101" s="167"/>
    </row>
    <row r="102" spans="1:31" s="9" customFormat="1" ht="24.95" customHeight="1">
      <c r="B102" s="161"/>
      <c r="C102" s="162"/>
      <c r="D102" s="163" t="s">
        <v>203</v>
      </c>
      <c r="E102" s="164"/>
      <c r="F102" s="164"/>
      <c r="G102" s="164"/>
      <c r="H102" s="164"/>
      <c r="I102" s="165"/>
      <c r="J102" s="166">
        <f>J612</f>
        <v>0</v>
      </c>
      <c r="K102" s="162"/>
      <c r="L102" s="167"/>
    </row>
    <row r="103" spans="1:31" s="9" customFormat="1" ht="24.95" customHeight="1">
      <c r="B103" s="161"/>
      <c r="C103" s="162"/>
      <c r="D103" s="163" t="s">
        <v>204</v>
      </c>
      <c r="E103" s="164"/>
      <c r="F103" s="164"/>
      <c r="G103" s="164"/>
      <c r="H103" s="164"/>
      <c r="I103" s="165"/>
      <c r="J103" s="166">
        <f>J615</f>
        <v>0</v>
      </c>
      <c r="K103" s="162"/>
      <c r="L103" s="167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2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5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205</v>
      </c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98" t="str">
        <f>E7</f>
        <v>Modernizace silnice III/3542 Česká Rybná – půtah</v>
      </c>
      <c r="F113" s="299"/>
      <c r="G113" s="299"/>
      <c r="H113" s="299"/>
      <c r="I113" s="11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118</v>
      </c>
      <c r="D114" s="34"/>
      <c r="E114" s="34"/>
      <c r="F114" s="34"/>
      <c r="G114" s="34"/>
      <c r="H114" s="34"/>
      <c r="I114" s="11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70" t="str">
        <f>E9</f>
        <v>SO 101 silnice - pozemní komunikace</v>
      </c>
      <c r="F115" s="300"/>
      <c r="G115" s="300"/>
      <c r="H115" s="300"/>
      <c r="I115" s="11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6" t="s">
        <v>22</v>
      </c>
      <c r="J117" s="64" t="str">
        <f>IF(J12="","",J12)</f>
        <v>4. 6. 2020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4"/>
      <c r="E119" s="34"/>
      <c r="F119" s="25" t="str">
        <f>E15</f>
        <v>Správa a údržba silnic Pardubického kraje</v>
      </c>
      <c r="G119" s="34"/>
      <c r="H119" s="34"/>
      <c r="I119" s="116" t="s">
        <v>31</v>
      </c>
      <c r="J119" s="30" t="str">
        <f>E21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29</v>
      </c>
      <c r="D120" s="34"/>
      <c r="E120" s="34"/>
      <c r="F120" s="25" t="str">
        <f>IF(E18="","",E18)</f>
        <v>Vyplň údaj</v>
      </c>
      <c r="G120" s="34"/>
      <c r="H120" s="34"/>
      <c r="I120" s="116" t="s">
        <v>33</v>
      </c>
      <c r="J120" s="30" t="str">
        <f>E24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0" customFormat="1" ht="29.25" customHeight="1">
      <c r="A122" s="168"/>
      <c r="B122" s="169"/>
      <c r="C122" s="170" t="s">
        <v>206</v>
      </c>
      <c r="D122" s="171" t="s">
        <v>60</v>
      </c>
      <c r="E122" s="171" t="s">
        <v>56</v>
      </c>
      <c r="F122" s="171" t="s">
        <v>57</v>
      </c>
      <c r="G122" s="171" t="s">
        <v>207</v>
      </c>
      <c r="H122" s="171" t="s">
        <v>208</v>
      </c>
      <c r="I122" s="172" t="s">
        <v>209</v>
      </c>
      <c r="J122" s="173" t="s">
        <v>196</v>
      </c>
      <c r="K122" s="174" t="s">
        <v>210</v>
      </c>
      <c r="L122" s="175"/>
      <c r="M122" s="73" t="s">
        <v>1</v>
      </c>
      <c r="N122" s="74" t="s">
        <v>39</v>
      </c>
      <c r="O122" s="74" t="s">
        <v>211</v>
      </c>
      <c r="P122" s="74" t="s">
        <v>212</v>
      </c>
      <c r="Q122" s="74" t="s">
        <v>213</v>
      </c>
      <c r="R122" s="74" t="s">
        <v>214</v>
      </c>
      <c r="S122" s="74" t="s">
        <v>215</v>
      </c>
      <c r="T122" s="75" t="s">
        <v>216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2"/>
      <c r="B123" s="33"/>
      <c r="C123" s="80" t="s">
        <v>217</v>
      </c>
      <c r="D123" s="34"/>
      <c r="E123" s="34"/>
      <c r="F123" s="34"/>
      <c r="G123" s="34"/>
      <c r="H123" s="34"/>
      <c r="I123" s="114"/>
      <c r="J123" s="176">
        <f>BK123</f>
        <v>0</v>
      </c>
      <c r="K123" s="34"/>
      <c r="L123" s="37"/>
      <c r="M123" s="76"/>
      <c r="N123" s="177"/>
      <c r="O123" s="77"/>
      <c r="P123" s="178">
        <f>P124+P265+P279+P361+P420+P612+P615</f>
        <v>0</v>
      </c>
      <c r="Q123" s="77"/>
      <c r="R123" s="178">
        <f>R124+R265+R279+R361+R420+R612+R615</f>
        <v>10198.18608808</v>
      </c>
      <c r="S123" s="77"/>
      <c r="T123" s="179">
        <f>T124+T265+T279+T361+T420+T612+T615</f>
        <v>9690.454899999997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74</v>
      </c>
      <c r="AU123" s="15" t="s">
        <v>91</v>
      </c>
      <c r="BK123" s="180">
        <f>BK124+BK265+BK279+BK361+BK420+BK612+BK615</f>
        <v>0</v>
      </c>
    </row>
    <row r="124" spans="1:65" s="11" customFormat="1" ht="25.9" customHeight="1">
      <c r="B124" s="181"/>
      <c r="C124" s="182"/>
      <c r="D124" s="183" t="s">
        <v>74</v>
      </c>
      <c r="E124" s="184" t="s">
        <v>83</v>
      </c>
      <c r="F124" s="184" t="s">
        <v>218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SUM(P125:P264)</f>
        <v>0</v>
      </c>
      <c r="Q124" s="189"/>
      <c r="R124" s="190">
        <f>SUM(R125:R264)</f>
        <v>662.99442499999998</v>
      </c>
      <c r="S124" s="189"/>
      <c r="T124" s="191">
        <f>SUM(T125:T264)</f>
        <v>9416.2163999999975</v>
      </c>
      <c r="AR124" s="192" t="s">
        <v>168</v>
      </c>
      <c r="AT124" s="193" t="s">
        <v>74</v>
      </c>
      <c r="AU124" s="193" t="s">
        <v>75</v>
      </c>
      <c r="AY124" s="192" t="s">
        <v>219</v>
      </c>
      <c r="BK124" s="194">
        <f>SUM(BK125:BK264)</f>
        <v>0</v>
      </c>
    </row>
    <row r="125" spans="1:65" s="2" customFormat="1" ht="24" customHeight="1">
      <c r="A125" s="32"/>
      <c r="B125" s="33"/>
      <c r="C125" s="195" t="s">
        <v>83</v>
      </c>
      <c r="D125" s="195" t="s">
        <v>220</v>
      </c>
      <c r="E125" s="196" t="s">
        <v>221</v>
      </c>
      <c r="F125" s="197" t="s">
        <v>222</v>
      </c>
      <c r="G125" s="198" t="s">
        <v>223</v>
      </c>
      <c r="H125" s="199">
        <v>261.8</v>
      </c>
      <c r="I125" s="200"/>
      <c r="J125" s="201">
        <f>ROUND(I125*H125,2)</f>
        <v>0</v>
      </c>
      <c r="K125" s="202"/>
      <c r="L125" s="37"/>
      <c r="M125" s="203" t="s">
        <v>1</v>
      </c>
      <c r="N125" s="204" t="s">
        <v>40</v>
      </c>
      <c r="O125" s="69"/>
      <c r="P125" s="205">
        <f>O125*H125</f>
        <v>0</v>
      </c>
      <c r="Q125" s="205">
        <v>0</v>
      </c>
      <c r="R125" s="205">
        <f>Q125*H125</f>
        <v>0</v>
      </c>
      <c r="S125" s="205">
        <v>0.29499999999999998</v>
      </c>
      <c r="T125" s="206">
        <f>S125*H125</f>
        <v>77.230999999999995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7" t="s">
        <v>168</v>
      </c>
      <c r="AT125" s="207" t="s">
        <v>220</v>
      </c>
      <c r="AU125" s="207" t="s">
        <v>83</v>
      </c>
      <c r="AY125" s="15" t="s">
        <v>219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5" t="s">
        <v>83</v>
      </c>
      <c r="BK125" s="208">
        <f>ROUND(I125*H125,2)</f>
        <v>0</v>
      </c>
      <c r="BL125" s="15" t="s">
        <v>168</v>
      </c>
      <c r="BM125" s="207" t="s">
        <v>224</v>
      </c>
    </row>
    <row r="126" spans="1:65" s="12" customFormat="1" ht="11.25">
      <c r="B126" s="209"/>
      <c r="C126" s="210"/>
      <c r="D126" s="211" t="s">
        <v>225</v>
      </c>
      <c r="E126" s="212" t="s">
        <v>226</v>
      </c>
      <c r="F126" s="213" t="s">
        <v>227</v>
      </c>
      <c r="G126" s="210"/>
      <c r="H126" s="214">
        <v>238.6</v>
      </c>
      <c r="I126" s="215"/>
      <c r="J126" s="210"/>
      <c r="K126" s="210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225</v>
      </c>
      <c r="AU126" s="220" t="s">
        <v>83</v>
      </c>
      <c r="AV126" s="12" t="s">
        <v>106</v>
      </c>
      <c r="AW126" s="12" t="s">
        <v>32</v>
      </c>
      <c r="AX126" s="12" t="s">
        <v>75</v>
      </c>
      <c r="AY126" s="220" t="s">
        <v>219</v>
      </c>
    </row>
    <row r="127" spans="1:65" s="13" customFormat="1" ht="11.25">
      <c r="B127" s="221"/>
      <c r="C127" s="222"/>
      <c r="D127" s="211" t="s">
        <v>225</v>
      </c>
      <c r="E127" s="223" t="s">
        <v>1</v>
      </c>
      <c r="F127" s="224" t="s">
        <v>228</v>
      </c>
      <c r="G127" s="222"/>
      <c r="H127" s="223" t="s">
        <v>1</v>
      </c>
      <c r="I127" s="225"/>
      <c r="J127" s="222"/>
      <c r="K127" s="222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225</v>
      </c>
      <c r="AU127" s="230" t="s">
        <v>83</v>
      </c>
      <c r="AV127" s="13" t="s">
        <v>83</v>
      </c>
      <c r="AW127" s="13" t="s">
        <v>32</v>
      </c>
      <c r="AX127" s="13" t="s">
        <v>75</v>
      </c>
      <c r="AY127" s="230" t="s">
        <v>219</v>
      </c>
    </row>
    <row r="128" spans="1:65" s="12" customFormat="1" ht="11.25">
      <c r="B128" s="209"/>
      <c r="C128" s="210"/>
      <c r="D128" s="211" t="s">
        <v>225</v>
      </c>
      <c r="E128" s="212" t="s">
        <v>104</v>
      </c>
      <c r="F128" s="213" t="s">
        <v>229</v>
      </c>
      <c r="G128" s="210"/>
      <c r="H128" s="214">
        <v>23.2</v>
      </c>
      <c r="I128" s="215"/>
      <c r="J128" s="210"/>
      <c r="K128" s="210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225</v>
      </c>
      <c r="AU128" s="220" t="s">
        <v>83</v>
      </c>
      <c r="AV128" s="12" t="s">
        <v>106</v>
      </c>
      <c r="AW128" s="12" t="s">
        <v>32</v>
      </c>
      <c r="AX128" s="12" t="s">
        <v>75</v>
      </c>
      <c r="AY128" s="220" t="s">
        <v>219</v>
      </c>
    </row>
    <row r="129" spans="1:65" s="12" customFormat="1" ht="11.25">
      <c r="B129" s="209"/>
      <c r="C129" s="210"/>
      <c r="D129" s="211" t="s">
        <v>225</v>
      </c>
      <c r="E129" s="212" t="s">
        <v>230</v>
      </c>
      <c r="F129" s="213" t="s">
        <v>231</v>
      </c>
      <c r="G129" s="210"/>
      <c r="H129" s="214">
        <v>261.8</v>
      </c>
      <c r="I129" s="215"/>
      <c r="J129" s="210"/>
      <c r="K129" s="210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225</v>
      </c>
      <c r="AU129" s="220" t="s">
        <v>83</v>
      </c>
      <c r="AV129" s="12" t="s">
        <v>106</v>
      </c>
      <c r="AW129" s="12" t="s">
        <v>32</v>
      </c>
      <c r="AX129" s="12" t="s">
        <v>83</v>
      </c>
      <c r="AY129" s="220" t="s">
        <v>219</v>
      </c>
    </row>
    <row r="130" spans="1:65" s="2" customFormat="1" ht="16.5" customHeight="1">
      <c r="A130" s="32"/>
      <c r="B130" s="33"/>
      <c r="C130" s="195" t="s">
        <v>106</v>
      </c>
      <c r="D130" s="195" t="s">
        <v>220</v>
      </c>
      <c r="E130" s="196" t="s">
        <v>232</v>
      </c>
      <c r="F130" s="197" t="s">
        <v>233</v>
      </c>
      <c r="G130" s="198" t="s">
        <v>223</v>
      </c>
      <c r="H130" s="199">
        <v>91.25</v>
      </c>
      <c r="I130" s="200"/>
      <c r="J130" s="201">
        <f>ROUND(I130*H130,2)</f>
        <v>0</v>
      </c>
      <c r="K130" s="202"/>
      <c r="L130" s="37"/>
      <c r="M130" s="203" t="s">
        <v>1</v>
      </c>
      <c r="N130" s="204" t="s">
        <v>40</v>
      </c>
      <c r="O130" s="69"/>
      <c r="P130" s="205">
        <f>O130*H130</f>
        <v>0</v>
      </c>
      <c r="Q130" s="205">
        <v>0</v>
      </c>
      <c r="R130" s="205">
        <f>Q130*H130</f>
        <v>0</v>
      </c>
      <c r="S130" s="205">
        <v>0.22</v>
      </c>
      <c r="T130" s="206">
        <f>S130*H130</f>
        <v>20.074999999999999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7" t="s">
        <v>168</v>
      </c>
      <c r="AT130" s="207" t="s">
        <v>220</v>
      </c>
      <c r="AU130" s="207" t="s">
        <v>83</v>
      </c>
      <c r="AY130" s="15" t="s">
        <v>219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5" t="s">
        <v>83</v>
      </c>
      <c r="BK130" s="208">
        <f>ROUND(I130*H130,2)</f>
        <v>0</v>
      </c>
      <c r="BL130" s="15" t="s">
        <v>168</v>
      </c>
      <c r="BM130" s="207" t="s">
        <v>234</v>
      </c>
    </row>
    <row r="131" spans="1:65" s="13" customFormat="1" ht="11.25">
      <c r="B131" s="221"/>
      <c r="C131" s="222"/>
      <c r="D131" s="211" t="s">
        <v>225</v>
      </c>
      <c r="E131" s="223" t="s">
        <v>1</v>
      </c>
      <c r="F131" s="224" t="s">
        <v>235</v>
      </c>
      <c r="G131" s="222"/>
      <c r="H131" s="223" t="s">
        <v>1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225</v>
      </c>
      <c r="AU131" s="230" t="s">
        <v>83</v>
      </c>
      <c r="AV131" s="13" t="s">
        <v>83</v>
      </c>
      <c r="AW131" s="13" t="s">
        <v>32</v>
      </c>
      <c r="AX131" s="13" t="s">
        <v>75</v>
      </c>
      <c r="AY131" s="230" t="s">
        <v>219</v>
      </c>
    </row>
    <row r="132" spans="1:65" s="12" customFormat="1" ht="11.25">
      <c r="B132" s="209"/>
      <c r="C132" s="210"/>
      <c r="D132" s="211" t="s">
        <v>225</v>
      </c>
      <c r="E132" s="212" t="s">
        <v>236</v>
      </c>
      <c r="F132" s="213" t="s">
        <v>237</v>
      </c>
      <c r="G132" s="210"/>
      <c r="H132" s="214">
        <v>43.25</v>
      </c>
      <c r="I132" s="215"/>
      <c r="J132" s="210"/>
      <c r="K132" s="210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225</v>
      </c>
      <c r="AU132" s="220" t="s">
        <v>83</v>
      </c>
      <c r="AV132" s="12" t="s">
        <v>106</v>
      </c>
      <c r="AW132" s="12" t="s">
        <v>32</v>
      </c>
      <c r="AX132" s="12" t="s">
        <v>75</v>
      </c>
      <c r="AY132" s="220" t="s">
        <v>219</v>
      </c>
    </row>
    <row r="133" spans="1:65" s="13" customFormat="1" ht="11.25">
      <c r="B133" s="221"/>
      <c r="C133" s="222"/>
      <c r="D133" s="211" t="s">
        <v>225</v>
      </c>
      <c r="E133" s="223" t="s">
        <v>1</v>
      </c>
      <c r="F133" s="224" t="s">
        <v>238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225</v>
      </c>
      <c r="AU133" s="230" t="s">
        <v>83</v>
      </c>
      <c r="AV133" s="13" t="s">
        <v>83</v>
      </c>
      <c r="AW133" s="13" t="s">
        <v>32</v>
      </c>
      <c r="AX133" s="13" t="s">
        <v>75</v>
      </c>
      <c r="AY133" s="230" t="s">
        <v>219</v>
      </c>
    </row>
    <row r="134" spans="1:65" s="12" customFormat="1" ht="11.25">
      <c r="B134" s="209"/>
      <c r="C134" s="210"/>
      <c r="D134" s="211" t="s">
        <v>225</v>
      </c>
      <c r="E134" s="212" t="s">
        <v>107</v>
      </c>
      <c r="F134" s="213" t="s">
        <v>108</v>
      </c>
      <c r="G134" s="210"/>
      <c r="H134" s="214">
        <v>48</v>
      </c>
      <c r="I134" s="215"/>
      <c r="J134" s="210"/>
      <c r="K134" s="210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225</v>
      </c>
      <c r="AU134" s="220" t="s">
        <v>83</v>
      </c>
      <c r="AV134" s="12" t="s">
        <v>106</v>
      </c>
      <c r="AW134" s="12" t="s">
        <v>32</v>
      </c>
      <c r="AX134" s="12" t="s">
        <v>75</v>
      </c>
      <c r="AY134" s="220" t="s">
        <v>219</v>
      </c>
    </row>
    <row r="135" spans="1:65" s="12" customFormat="1" ht="11.25">
      <c r="B135" s="209"/>
      <c r="C135" s="210"/>
      <c r="D135" s="211" t="s">
        <v>225</v>
      </c>
      <c r="E135" s="212" t="s">
        <v>239</v>
      </c>
      <c r="F135" s="213" t="s">
        <v>240</v>
      </c>
      <c r="G135" s="210"/>
      <c r="H135" s="214">
        <v>91.25</v>
      </c>
      <c r="I135" s="215"/>
      <c r="J135" s="210"/>
      <c r="K135" s="210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225</v>
      </c>
      <c r="AU135" s="220" t="s">
        <v>83</v>
      </c>
      <c r="AV135" s="12" t="s">
        <v>106</v>
      </c>
      <c r="AW135" s="12" t="s">
        <v>32</v>
      </c>
      <c r="AX135" s="12" t="s">
        <v>83</v>
      </c>
      <c r="AY135" s="220" t="s">
        <v>219</v>
      </c>
    </row>
    <row r="136" spans="1:65" s="2" customFormat="1" ht="24" customHeight="1">
      <c r="A136" s="32"/>
      <c r="B136" s="33"/>
      <c r="C136" s="195" t="s">
        <v>241</v>
      </c>
      <c r="D136" s="195" t="s">
        <v>220</v>
      </c>
      <c r="E136" s="196" t="s">
        <v>242</v>
      </c>
      <c r="F136" s="197" t="s">
        <v>243</v>
      </c>
      <c r="G136" s="198" t="s">
        <v>223</v>
      </c>
      <c r="H136" s="199">
        <v>9537</v>
      </c>
      <c r="I136" s="200"/>
      <c r="J136" s="201">
        <f>ROUND(I136*H136,2)</f>
        <v>0</v>
      </c>
      <c r="K136" s="202"/>
      <c r="L136" s="37"/>
      <c r="M136" s="203" t="s">
        <v>1</v>
      </c>
      <c r="N136" s="204" t="s">
        <v>40</v>
      </c>
      <c r="O136" s="69"/>
      <c r="P136" s="205">
        <f>O136*H136</f>
        <v>0</v>
      </c>
      <c r="Q136" s="205">
        <v>0</v>
      </c>
      <c r="R136" s="205">
        <f>Q136*H136</f>
        <v>0</v>
      </c>
      <c r="S136" s="205">
        <v>0.62</v>
      </c>
      <c r="T136" s="206">
        <f>S136*H136</f>
        <v>5912.94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7" t="s">
        <v>168</v>
      </c>
      <c r="AT136" s="207" t="s">
        <v>220</v>
      </c>
      <c r="AU136" s="207" t="s">
        <v>83</v>
      </c>
      <c r="AY136" s="15" t="s">
        <v>219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5" t="s">
        <v>83</v>
      </c>
      <c r="BK136" s="208">
        <f>ROUND(I136*H136,2)</f>
        <v>0</v>
      </c>
      <c r="BL136" s="15" t="s">
        <v>168</v>
      </c>
      <c r="BM136" s="207" t="s">
        <v>244</v>
      </c>
    </row>
    <row r="137" spans="1:65" s="12" customFormat="1" ht="11.25">
      <c r="B137" s="209"/>
      <c r="C137" s="210"/>
      <c r="D137" s="211" t="s">
        <v>225</v>
      </c>
      <c r="E137" s="212" t="s">
        <v>245</v>
      </c>
      <c r="F137" s="213" t="s">
        <v>246</v>
      </c>
      <c r="G137" s="210"/>
      <c r="H137" s="214">
        <v>9537</v>
      </c>
      <c r="I137" s="215"/>
      <c r="J137" s="210"/>
      <c r="K137" s="210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225</v>
      </c>
      <c r="AU137" s="220" t="s">
        <v>83</v>
      </c>
      <c r="AV137" s="12" t="s">
        <v>106</v>
      </c>
      <c r="AW137" s="12" t="s">
        <v>32</v>
      </c>
      <c r="AX137" s="12" t="s">
        <v>83</v>
      </c>
      <c r="AY137" s="220" t="s">
        <v>219</v>
      </c>
    </row>
    <row r="138" spans="1:65" s="2" customFormat="1" ht="24" customHeight="1">
      <c r="A138" s="32"/>
      <c r="B138" s="33"/>
      <c r="C138" s="195" t="s">
        <v>168</v>
      </c>
      <c r="D138" s="195" t="s">
        <v>220</v>
      </c>
      <c r="E138" s="196" t="s">
        <v>247</v>
      </c>
      <c r="F138" s="197" t="s">
        <v>248</v>
      </c>
      <c r="G138" s="198" t="s">
        <v>223</v>
      </c>
      <c r="H138" s="199">
        <v>9537</v>
      </c>
      <c r="I138" s="200"/>
      <c r="J138" s="201">
        <f>ROUND(I138*H138,2)</f>
        <v>0</v>
      </c>
      <c r="K138" s="202"/>
      <c r="L138" s="37"/>
      <c r="M138" s="203" t="s">
        <v>1</v>
      </c>
      <c r="N138" s="204" t="s">
        <v>40</v>
      </c>
      <c r="O138" s="69"/>
      <c r="P138" s="205">
        <f>O138*H138</f>
        <v>0</v>
      </c>
      <c r="Q138" s="205">
        <v>0</v>
      </c>
      <c r="R138" s="205">
        <f>Q138*H138</f>
        <v>0</v>
      </c>
      <c r="S138" s="205">
        <v>0.22</v>
      </c>
      <c r="T138" s="206">
        <f>S138*H138</f>
        <v>2098.14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7" t="s">
        <v>168</v>
      </c>
      <c r="AT138" s="207" t="s">
        <v>220</v>
      </c>
      <c r="AU138" s="207" t="s">
        <v>83</v>
      </c>
      <c r="AY138" s="15" t="s">
        <v>219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5" t="s">
        <v>83</v>
      </c>
      <c r="BK138" s="208">
        <f>ROUND(I138*H138,2)</f>
        <v>0</v>
      </c>
      <c r="BL138" s="15" t="s">
        <v>168</v>
      </c>
      <c r="BM138" s="207" t="s">
        <v>249</v>
      </c>
    </row>
    <row r="139" spans="1:65" s="12" customFormat="1" ht="11.25">
      <c r="B139" s="209"/>
      <c r="C139" s="210"/>
      <c r="D139" s="211" t="s">
        <v>225</v>
      </c>
      <c r="E139" s="212" t="s">
        <v>250</v>
      </c>
      <c r="F139" s="213" t="s">
        <v>246</v>
      </c>
      <c r="G139" s="210"/>
      <c r="H139" s="214">
        <v>9537</v>
      </c>
      <c r="I139" s="215"/>
      <c r="J139" s="210"/>
      <c r="K139" s="210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225</v>
      </c>
      <c r="AU139" s="220" t="s">
        <v>83</v>
      </c>
      <c r="AV139" s="12" t="s">
        <v>106</v>
      </c>
      <c r="AW139" s="12" t="s">
        <v>32</v>
      </c>
      <c r="AX139" s="12" t="s">
        <v>83</v>
      </c>
      <c r="AY139" s="220" t="s">
        <v>219</v>
      </c>
    </row>
    <row r="140" spans="1:65" s="2" customFormat="1" ht="24" customHeight="1">
      <c r="A140" s="32"/>
      <c r="B140" s="33"/>
      <c r="C140" s="195" t="s">
        <v>251</v>
      </c>
      <c r="D140" s="195" t="s">
        <v>220</v>
      </c>
      <c r="E140" s="196" t="s">
        <v>252</v>
      </c>
      <c r="F140" s="197" t="s">
        <v>253</v>
      </c>
      <c r="G140" s="198" t="s">
        <v>223</v>
      </c>
      <c r="H140" s="199">
        <v>345.8</v>
      </c>
      <c r="I140" s="200"/>
      <c r="J140" s="201">
        <f>ROUND(I140*H140,2)</f>
        <v>0</v>
      </c>
      <c r="K140" s="202"/>
      <c r="L140" s="37"/>
      <c r="M140" s="203" t="s">
        <v>1</v>
      </c>
      <c r="N140" s="204" t="s">
        <v>40</v>
      </c>
      <c r="O140" s="69"/>
      <c r="P140" s="205">
        <f>O140*H140</f>
        <v>0</v>
      </c>
      <c r="Q140" s="205">
        <v>0</v>
      </c>
      <c r="R140" s="205">
        <f>Q140*H140</f>
        <v>0</v>
      </c>
      <c r="S140" s="205">
        <v>0.28999999999999998</v>
      </c>
      <c r="T140" s="206">
        <f>S140*H140</f>
        <v>100.282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07" t="s">
        <v>168</v>
      </c>
      <c r="AT140" s="207" t="s">
        <v>220</v>
      </c>
      <c r="AU140" s="207" t="s">
        <v>83</v>
      </c>
      <c r="AY140" s="15" t="s">
        <v>219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5" t="s">
        <v>83</v>
      </c>
      <c r="BK140" s="208">
        <f>ROUND(I140*H140,2)</f>
        <v>0</v>
      </c>
      <c r="BL140" s="15" t="s">
        <v>168</v>
      </c>
      <c r="BM140" s="207" t="s">
        <v>254</v>
      </c>
    </row>
    <row r="141" spans="1:65" s="13" customFormat="1" ht="11.25">
      <c r="B141" s="221"/>
      <c r="C141" s="222"/>
      <c r="D141" s="211" t="s">
        <v>225</v>
      </c>
      <c r="E141" s="223" t="s">
        <v>1</v>
      </c>
      <c r="F141" s="224" t="s">
        <v>255</v>
      </c>
      <c r="G141" s="222"/>
      <c r="H141" s="223" t="s">
        <v>1</v>
      </c>
      <c r="I141" s="225"/>
      <c r="J141" s="222"/>
      <c r="K141" s="222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225</v>
      </c>
      <c r="AU141" s="230" t="s">
        <v>83</v>
      </c>
      <c r="AV141" s="13" t="s">
        <v>83</v>
      </c>
      <c r="AW141" s="13" t="s">
        <v>32</v>
      </c>
      <c r="AX141" s="13" t="s">
        <v>75</v>
      </c>
      <c r="AY141" s="230" t="s">
        <v>219</v>
      </c>
    </row>
    <row r="142" spans="1:65" s="12" customFormat="1" ht="11.25">
      <c r="B142" s="209"/>
      <c r="C142" s="210"/>
      <c r="D142" s="211" t="s">
        <v>225</v>
      </c>
      <c r="E142" s="212" t="s">
        <v>256</v>
      </c>
      <c r="F142" s="213" t="s">
        <v>257</v>
      </c>
      <c r="G142" s="210"/>
      <c r="H142" s="214">
        <v>261.8</v>
      </c>
      <c r="I142" s="215"/>
      <c r="J142" s="210"/>
      <c r="K142" s="210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225</v>
      </c>
      <c r="AU142" s="220" t="s">
        <v>83</v>
      </c>
      <c r="AV142" s="12" t="s">
        <v>106</v>
      </c>
      <c r="AW142" s="12" t="s">
        <v>32</v>
      </c>
      <c r="AX142" s="12" t="s">
        <v>75</v>
      </c>
      <c r="AY142" s="220" t="s">
        <v>219</v>
      </c>
    </row>
    <row r="143" spans="1:65" s="13" customFormat="1" ht="11.25">
      <c r="B143" s="221"/>
      <c r="C143" s="222"/>
      <c r="D143" s="211" t="s">
        <v>225</v>
      </c>
      <c r="E143" s="223" t="s">
        <v>1</v>
      </c>
      <c r="F143" s="224" t="s">
        <v>235</v>
      </c>
      <c r="G143" s="222"/>
      <c r="H143" s="223" t="s">
        <v>1</v>
      </c>
      <c r="I143" s="225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225</v>
      </c>
      <c r="AU143" s="230" t="s">
        <v>83</v>
      </c>
      <c r="AV143" s="13" t="s">
        <v>83</v>
      </c>
      <c r="AW143" s="13" t="s">
        <v>32</v>
      </c>
      <c r="AX143" s="13" t="s">
        <v>75</v>
      </c>
      <c r="AY143" s="230" t="s">
        <v>219</v>
      </c>
    </row>
    <row r="144" spans="1:65" s="12" customFormat="1" ht="11.25">
      <c r="B144" s="209"/>
      <c r="C144" s="210"/>
      <c r="D144" s="211" t="s">
        <v>225</v>
      </c>
      <c r="E144" s="212" t="s">
        <v>110</v>
      </c>
      <c r="F144" s="213" t="s">
        <v>258</v>
      </c>
      <c r="G144" s="210"/>
      <c r="H144" s="214">
        <v>6</v>
      </c>
      <c r="I144" s="215"/>
      <c r="J144" s="210"/>
      <c r="K144" s="210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225</v>
      </c>
      <c r="AU144" s="220" t="s">
        <v>83</v>
      </c>
      <c r="AV144" s="12" t="s">
        <v>106</v>
      </c>
      <c r="AW144" s="12" t="s">
        <v>32</v>
      </c>
      <c r="AX144" s="12" t="s">
        <v>75</v>
      </c>
      <c r="AY144" s="220" t="s">
        <v>219</v>
      </c>
    </row>
    <row r="145" spans="1:65" s="13" customFormat="1" ht="11.25">
      <c r="B145" s="221"/>
      <c r="C145" s="222"/>
      <c r="D145" s="211" t="s">
        <v>225</v>
      </c>
      <c r="E145" s="223" t="s">
        <v>1</v>
      </c>
      <c r="F145" s="224" t="s">
        <v>259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225</v>
      </c>
      <c r="AU145" s="230" t="s">
        <v>83</v>
      </c>
      <c r="AV145" s="13" t="s">
        <v>83</v>
      </c>
      <c r="AW145" s="13" t="s">
        <v>32</v>
      </c>
      <c r="AX145" s="13" t="s">
        <v>75</v>
      </c>
      <c r="AY145" s="230" t="s">
        <v>219</v>
      </c>
    </row>
    <row r="146" spans="1:65" s="12" customFormat="1" ht="11.25">
      <c r="B146" s="209"/>
      <c r="C146" s="210"/>
      <c r="D146" s="211" t="s">
        <v>225</v>
      </c>
      <c r="E146" s="212" t="s">
        <v>112</v>
      </c>
      <c r="F146" s="213" t="s">
        <v>260</v>
      </c>
      <c r="G146" s="210"/>
      <c r="H146" s="214">
        <v>78</v>
      </c>
      <c r="I146" s="215"/>
      <c r="J146" s="210"/>
      <c r="K146" s="210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225</v>
      </c>
      <c r="AU146" s="220" t="s">
        <v>83</v>
      </c>
      <c r="AV146" s="12" t="s">
        <v>106</v>
      </c>
      <c r="AW146" s="12" t="s">
        <v>32</v>
      </c>
      <c r="AX146" s="12" t="s">
        <v>75</v>
      </c>
      <c r="AY146" s="220" t="s">
        <v>219</v>
      </c>
    </row>
    <row r="147" spans="1:65" s="12" customFormat="1" ht="11.25">
      <c r="B147" s="209"/>
      <c r="C147" s="210"/>
      <c r="D147" s="211" t="s">
        <v>225</v>
      </c>
      <c r="E147" s="212" t="s">
        <v>261</v>
      </c>
      <c r="F147" s="213" t="s">
        <v>262</v>
      </c>
      <c r="G147" s="210"/>
      <c r="H147" s="214">
        <v>345.8</v>
      </c>
      <c r="I147" s="215"/>
      <c r="J147" s="210"/>
      <c r="K147" s="210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225</v>
      </c>
      <c r="AU147" s="220" t="s">
        <v>83</v>
      </c>
      <c r="AV147" s="12" t="s">
        <v>106</v>
      </c>
      <c r="AW147" s="12" t="s">
        <v>32</v>
      </c>
      <c r="AX147" s="12" t="s">
        <v>83</v>
      </c>
      <c r="AY147" s="220" t="s">
        <v>219</v>
      </c>
    </row>
    <row r="148" spans="1:65" s="2" customFormat="1" ht="24" customHeight="1">
      <c r="A148" s="32"/>
      <c r="B148" s="33"/>
      <c r="C148" s="195" t="s">
        <v>111</v>
      </c>
      <c r="D148" s="195" t="s">
        <v>220</v>
      </c>
      <c r="E148" s="196" t="s">
        <v>263</v>
      </c>
      <c r="F148" s="197" t="s">
        <v>264</v>
      </c>
      <c r="G148" s="198" t="s">
        <v>223</v>
      </c>
      <c r="H148" s="199">
        <v>34</v>
      </c>
      <c r="I148" s="200"/>
      <c r="J148" s="201">
        <f>ROUND(I148*H148,2)</f>
        <v>0</v>
      </c>
      <c r="K148" s="202"/>
      <c r="L148" s="37"/>
      <c r="M148" s="203" t="s">
        <v>1</v>
      </c>
      <c r="N148" s="204" t="s">
        <v>40</v>
      </c>
      <c r="O148" s="69"/>
      <c r="P148" s="205">
        <f>O148*H148</f>
        <v>0</v>
      </c>
      <c r="Q148" s="205">
        <v>0</v>
      </c>
      <c r="R148" s="205">
        <f>Q148*H148</f>
        <v>0</v>
      </c>
      <c r="S148" s="205">
        <v>0.24</v>
      </c>
      <c r="T148" s="206">
        <f>S148*H148</f>
        <v>8.16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7" t="s">
        <v>168</v>
      </c>
      <c r="AT148" s="207" t="s">
        <v>220</v>
      </c>
      <c r="AU148" s="207" t="s">
        <v>83</v>
      </c>
      <c r="AY148" s="15" t="s">
        <v>219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5" t="s">
        <v>83</v>
      </c>
      <c r="BK148" s="208">
        <f>ROUND(I148*H148,2)</f>
        <v>0</v>
      </c>
      <c r="BL148" s="15" t="s">
        <v>168</v>
      </c>
      <c r="BM148" s="207" t="s">
        <v>265</v>
      </c>
    </row>
    <row r="149" spans="1:65" s="12" customFormat="1" ht="11.25">
      <c r="B149" s="209"/>
      <c r="C149" s="210"/>
      <c r="D149" s="211" t="s">
        <v>225</v>
      </c>
      <c r="E149" s="212" t="s">
        <v>266</v>
      </c>
      <c r="F149" s="213" t="s">
        <v>267</v>
      </c>
      <c r="G149" s="210"/>
      <c r="H149" s="214">
        <v>34</v>
      </c>
      <c r="I149" s="215"/>
      <c r="J149" s="210"/>
      <c r="K149" s="210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225</v>
      </c>
      <c r="AU149" s="220" t="s">
        <v>83</v>
      </c>
      <c r="AV149" s="12" t="s">
        <v>106</v>
      </c>
      <c r="AW149" s="12" t="s">
        <v>32</v>
      </c>
      <c r="AX149" s="12" t="s">
        <v>83</v>
      </c>
      <c r="AY149" s="220" t="s">
        <v>219</v>
      </c>
    </row>
    <row r="150" spans="1:65" s="2" customFormat="1" ht="24" customHeight="1">
      <c r="A150" s="32"/>
      <c r="B150" s="33"/>
      <c r="C150" s="195" t="s">
        <v>268</v>
      </c>
      <c r="D150" s="195" t="s">
        <v>220</v>
      </c>
      <c r="E150" s="196" t="s">
        <v>269</v>
      </c>
      <c r="F150" s="197" t="s">
        <v>270</v>
      </c>
      <c r="G150" s="198" t="s">
        <v>223</v>
      </c>
      <c r="H150" s="199">
        <v>386.3</v>
      </c>
      <c r="I150" s="200"/>
      <c r="J150" s="201">
        <f>ROUND(I150*H150,2)</f>
        <v>0</v>
      </c>
      <c r="K150" s="202"/>
      <c r="L150" s="37"/>
      <c r="M150" s="203" t="s">
        <v>1</v>
      </c>
      <c r="N150" s="204" t="s">
        <v>40</v>
      </c>
      <c r="O150" s="69"/>
      <c r="P150" s="205">
        <f>O150*H150</f>
        <v>0</v>
      </c>
      <c r="Q150" s="205">
        <v>5.0000000000000002E-5</v>
      </c>
      <c r="R150" s="205">
        <f>Q150*H150</f>
        <v>1.9315000000000002E-2</v>
      </c>
      <c r="S150" s="205">
        <v>0.128</v>
      </c>
      <c r="T150" s="206">
        <f>S150*H150</f>
        <v>49.446400000000004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7" t="s">
        <v>168</v>
      </c>
      <c r="AT150" s="207" t="s">
        <v>220</v>
      </c>
      <c r="AU150" s="207" t="s">
        <v>83</v>
      </c>
      <c r="AY150" s="15" t="s">
        <v>219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5" t="s">
        <v>83</v>
      </c>
      <c r="BK150" s="208">
        <f>ROUND(I150*H150,2)</f>
        <v>0</v>
      </c>
      <c r="BL150" s="15" t="s">
        <v>168</v>
      </c>
      <c r="BM150" s="207" t="s">
        <v>271</v>
      </c>
    </row>
    <row r="151" spans="1:65" s="13" customFormat="1" ht="11.25">
      <c r="B151" s="221"/>
      <c r="C151" s="222"/>
      <c r="D151" s="211" t="s">
        <v>225</v>
      </c>
      <c r="E151" s="223" t="s">
        <v>1</v>
      </c>
      <c r="F151" s="224" t="s">
        <v>272</v>
      </c>
      <c r="G151" s="222"/>
      <c r="H151" s="223" t="s">
        <v>1</v>
      </c>
      <c r="I151" s="225"/>
      <c r="J151" s="222"/>
      <c r="K151" s="222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225</v>
      </c>
      <c r="AU151" s="230" t="s">
        <v>83</v>
      </c>
      <c r="AV151" s="13" t="s">
        <v>83</v>
      </c>
      <c r="AW151" s="13" t="s">
        <v>32</v>
      </c>
      <c r="AX151" s="13" t="s">
        <v>75</v>
      </c>
      <c r="AY151" s="230" t="s">
        <v>219</v>
      </c>
    </row>
    <row r="152" spans="1:65" s="12" customFormat="1" ht="22.5">
      <c r="B152" s="209"/>
      <c r="C152" s="210"/>
      <c r="D152" s="211" t="s">
        <v>225</v>
      </c>
      <c r="E152" s="212" t="s">
        <v>273</v>
      </c>
      <c r="F152" s="213" t="s">
        <v>274</v>
      </c>
      <c r="G152" s="210"/>
      <c r="H152" s="214">
        <v>386.3</v>
      </c>
      <c r="I152" s="215"/>
      <c r="J152" s="210"/>
      <c r="K152" s="210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225</v>
      </c>
      <c r="AU152" s="220" t="s">
        <v>83</v>
      </c>
      <c r="AV152" s="12" t="s">
        <v>106</v>
      </c>
      <c r="AW152" s="12" t="s">
        <v>32</v>
      </c>
      <c r="AX152" s="12" t="s">
        <v>83</v>
      </c>
      <c r="AY152" s="220" t="s">
        <v>219</v>
      </c>
    </row>
    <row r="153" spans="1:65" s="2" customFormat="1" ht="24" customHeight="1">
      <c r="A153" s="32"/>
      <c r="B153" s="33"/>
      <c r="C153" s="195" t="s">
        <v>275</v>
      </c>
      <c r="D153" s="195" t="s">
        <v>220</v>
      </c>
      <c r="E153" s="196" t="s">
        <v>276</v>
      </c>
      <c r="F153" s="197" t="s">
        <v>277</v>
      </c>
      <c r="G153" s="198" t="s">
        <v>223</v>
      </c>
      <c r="H153" s="199">
        <v>8814</v>
      </c>
      <c r="I153" s="200"/>
      <c r="J153" s="201">
        <f>ROUND(I153*H153,2)</f>
        <v>0</v>
      </c>
      <c r="K153" s="202"/>
      <c r="L153" s="37"/>
      <c r="M153" s="203" t="s">
        <v>1</v>
      </c>
      <c r="N153" s="204" t="s">
        <v>40</v>
      </c>
      <c r="O153" s="69"/>
      <c r="P153" s="205">
        <f>O153*H153</f>
        <v>0</v>
      </c>
      <c r="Q153" s="205">
        <v>9.0000000000000006E-5</v>
      </c>
      <c r="R153" s="205">
        <f>Q153*H153</f>
        <v>0.79326000000000008</v>
      </c>
      <c r="S153" s="205">
        <v>0.128</v>
      </c>
      <c r="T153" s="206">
        <f>S153*H153</f>
        <v>1128.192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7" t="s">
        <v>168</v>
      </c>
      <c r="AT153" s="207" t="s">
        <v>220</v>
      </c>
      <c r="AU153" s="207" t="s">
        <v>83</v>
      </c>
      <c r="AY153" s="15" t="s">
        <v>219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5" t="s">
        <v>83</v>
      </c>
      <c r="BK153" s="208">
        <f>ROUND(I153*H153,2)</f>
        <v>0</v>
      </c>
      <c r="BL153" s="15" t="s">
        <v>168</v>
      </c>
      <c r="BM153" s="207" t="s">
        <v>278</v>
      </c>
    </row>
    <row r="154" spans="1:65" s="13" customFormat="1" ht="11.25">
      <c r="B154" s="221"/>
      <c r="C154" s="222"/>
      <c r="D154" s="211" t="s">
        <v>225</v>
      </c>
      <c r="E154" s="223" t="s">
        <v>1</v>
      </c>
      <c r="F154" s="224" t="s">
        <v>279</v>
      </c>
      <c r="G154" s="222"/>
      <c r="H154" s="223" t="s">
        <v>1</v>
      </c>
      <c r="I154" s="225"/>
      <c r="J154" s="222"/>
      <c r="K154" s="222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225</v>
      </c>
      <c r="AU154" s="230" t="s">
        <v>83</v>
      </c>
      <c r="AV154" s="13" t="s">
        <v>83</v>
      </c>
      <c r="AW154" s="13" t="s">
        <v>32</v>
      </c>
      <c r="AX154" s="13" t="s">
        <v>75</v>
      </c>
      <c r="AY154" s="230" t="s">
        <v>219</v>
      </c>
    </row>
    <row r="155" spans="1:65" s="12" customFormat="1" ht="11.25">
      <c r="B155" s="209"/>
      <c r="C155" s="210"/>
      <c r="D155" s="211" t="s">
        <v>225</v>
      </c>
      <c r="E155" s="212" t="s">
        <v>280</v>
      </c>
      <c r="F155" s="213" t="s">
        <v>281</v>
      </c>
      <c r="G155" s="210"/>
      <c r="H155" s="214">
        <v>8671</v>
      </c>
      <c r="I155" s="215"/>
      <c r="J155" s="210"/>
      <c r="K155" s="210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225</v>
      </c>
      <c r="AU155" s="220" t="s">
        <v>83</v>
      </c>
      <c r="AV155" s="12" t="s">
        <v>106</v>
      </c>
      <c r="AW155" s="12" t="s">
        <v>32</v>
      </c>
      <c r="AX155" s="12" t="s">
        <v>75</v>
      </c>
      <c r="AY155" s="220" t="s">
        <v>219</v>
      </c>
    </row>
    <row r="156" spans="1:65" s="13" customFormat="1" ht="11.25">
      <c r="B156" s="221"/>
      <c r="C156" s="222"/>
      <c r="D156" s="211" t="s">
        <v>225</v>
      </c>
      <c r="E156" s="223" t="s">
        <v>1</v>
      </c>
      <c r="F156" s="224" t="s">
        <v>282</v>
      </c>
      <c r="G156" s="222"/>
      <c r="H156" s="223" t="s">
        <v>1</v>
      </c>
      <c r="I156" s="225"/>
      <c r="J156" s="222"/>
      <c r="K156" s="222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225</v>
      </c>
      <c r="AU156" s="230" t="s">
        <v>83</v>
      </c>
      <c r="AV156" s="13" t="s">
        <v>83</v>
      </c>
      <c r="AW156" s="13" t="s">
        <v>32</v>
      </c>
      <c r="AX156" s="13" t="s">
        <v>75</v>
      </c>
      <c r="AY156" s="230" t="s">
        <v>219</v>
      </c>
    </row>
    <row r="157" spans="1:65" s="12" customFormat="1" ht="11.25">
      <c r="B157" s="209"/>
      <c r="C157" s="210"/>
      <c r="D157" s="211" t="s">
        <v>225</v>
      </c>
      <c r="E157" s="212" t="s">
        <v>114</v>
      </c>
      <c r="F157" s="213" t="s">
        <v>115</v>
      </c>
      <c r="G157" s="210"/>
      <c r="H157" s="214">
        <v>143</v>
      </c>
      <c r="I157" s="215"/>
      <c r="J157" s="210"/>
      <c r="K157" s="210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225</v>
      </c>
      <c r="AU157" s="220" t="s">
        <v>83</v>
      </c>
      <c r="AV157" s="12" t="s">
        <v>106</v>
      </c>
      <c r="AW157" s="12" t="s">
        <v>32</v>
      </c>
      <c r="AX157" s="12" t="s">
        <v>75</v>
      </c>
      <c r="AY157" s="220" t="s">
        <v>219</v>
      </c>
    </row>
    <row r="158" spans="1:65" s="12" customFormat="1" ht="11.25">
      <c r="B158" s="209"/>
      <c r="C158" s="210"/>
      <c r="D158" s="211" t="s">
        <v>225</v>
      </c>
      <c r="E158" s="212" t="s">
        <v>283</v>
      </c>
      <c r="F158" s="213" t="s">
        <v>284</v>
      </c>
      <c r="G158" s="210"/>
      <c r="H158" s="214">
        <v>8814</v>
      </c>
      <c r="I158" s="215"/>
      <c r="J158" s="210"/>
      <c r="K158" s="210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225</v>
      </c>
      <c r="AU158" s="220" t="s">
        <v>83</v>
      </c>
      <c r="AV158" s="12" t="s">
        <v>106</v>
      </c>
      <c r="AW158" s="12" t="s">
        <v>32</v>
      </c>
      <c r="AX158" s="12" t="s">
        <v>83</v>
      </c>
      <c r="AY158" s="220" t="s">
        <v>219</v>
      </c>
    </row>
    <row r="159" spans="1:65" s="2" customFormat="1" ht="16.5" customHeight="1">
      <c r="A159" s="32"/>
      <c r="B159" s="33"/>
      <c r="C159" s="195" t="s">
        <v>285</v>
      </c>
      <c r="D159" s="195" t="s">
        <v>220</v>
      </c>
      <c r="E159" s="196" t="s">
        <v>286</v>
      </c>
      <c r="F159" s="197" t="s">
        <v>287</v>
      </c>
      <c r="G159" s="198" t="s">
        <v>288</v>
      </c>
      <c r="H159" s="199">
        <v>150</v>
      </c>
      <c r="I159" s="200"/>
      <c r="J159" s="201">
        <f>ROUND(I159*H159,2)</f>
        <v>0</v>
      </c>
      <c r="K159" s="202"/>
      <c r="L159" s="37"/>
      <c r="M159" s="203" t="s">
        <v>1</v>
      </c>
      <c r="N159" s="204" t="s">
        <v>40</v>
      </c>
      <c r="O159" s="69"/>
      <c r="P159" s="205">
        <f>O159*H159</f>
        <v>0</v>
      </c>
      <c r="Q159" s="205">
        <v>0</v>
      </c>
      <c r="R159" s="205">
        <f>Q159*H159</f>
        <v>0</v>
      </c>
      <c r="S159" s="205">
        <v>0.14499999999999999</v>
      </c>
      <c r="T159" s="206">
        <f>S159*H159</f>
        <v>21.75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7" t="s">
        <v>168</v>
      </c>
      <c r="AT159" s="207" t="s">
        <v>220</v>
      </c>
      <c r="AU159" s="207" t="s">
        <v>83</v>
      </c>
      <c r="AY159" s="15" t="s">
        <v>219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5" t="s">
        <v>83</v>
      </c>
      <c r="BK159" s="208">
        <f>ROUND(I159*H159,2)</f>
        <v>0</v>
      </c>
      <c r="BL159" s="15" t="s">
        <v>168</v>
      </c>
      <c r="BM159" s="207" t="s">
        <v>289</v>
      </c>
    </row>
    <row r="160" spans="1:65" s="12" customFormat="1" ht="11.25">
      <c r="B160" s="209"/>
      <c r="C160" s="210"/>
      <c r="D160" s="211" t="s">
        <v>225</v>
      </c>
      <c r="E160" s="212" t="s">
        <v>290</v>
      </c>
      <c r="F160" s="213" t="s">
        <v>291</v>
      </c>
      <c r="G160" s="210"/>
      <c r="H160" s="214">
        <v>150</v>
      </c>
      <c r="I160" s="215"/>
      <c r="J160" s="210"/>
      <c r="K160" s="210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225</v>
      </c>
      <c r="AU160" s="220" t="s">
        <v>83</v>
      </c>
      <c r="AV160" s="12" t="s">
        <v>106</v>
      </c>
      <c r="AW160" s="12" t="s">
        <v>32</v>
      </c>
      <c r="AX160" s="12" t="s">
        <v>83</v>
      </c>
      <c r="AY160" s="220" t="s">
        <v>219</v>
      </c>
    </row>
    <row r="161" spans="1:65" s="2" customFormat="1" ht="16.5" customHeight="1">
      <c r="A161" s="32"/>
      <c r="B161" s="33"/>
      <c r="C161" s="195" t="s">
        <v>292</v>
      </c>
      <c r="D161" s="195" t="s">
        <v>220</v>
      </c>
      <c r="E161" s="196" t="s">
        <v>293</v>
      </c>
      <c r="F161" s="197" t="s">
        <v>294</v>
      </c>
      <c r="G161" s="198" t="s">
        <v>288</v>
      </c>
      <c r="H161" s="199">
        <v>40</v>
      </c>
      <c r="I161" s="200"/>
      <c r="J161" s="201">
        <f>ROUND(I161*H161,2)</f>
        <v>0</v>
      </c>
      <c r="K161" s="202"/>
      <c r="L161" s="37"/>
      <c r="M161" s="203" t="s">
        <v>1</v>
      </c>
      <c r="N161" s="204" t="s">
        <v>40</v>
      </c>
      <c r="O161" s="69"/>
      <c r="P161" s="205">
        <f>O161*H161</f>
        <v>0</v>
      </c>
      <c r="Q161" s="205">
        <v>1.797E-2</v>
      </c>
      <c r="R161" s="205">
        <f>Q161*H161</f>
        <v>0.71879999999999999</v>
      </c>
      <c r="S161" s="205">
        <v>0</v>
      </c>
      <c r="T161" s="20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7" t="s">
        <v>168</v>
      </c>
      <c r="AT161" s="207" t="s">
        <v>220</v>
      </c>
      <c r="AU161" s="207" t="s">
        <v>83</v>
      </c>
      <c r="AY161" s="15" t="s">
        <v>219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5" t="s">
        <v>83</v>
      </c>
      <c r="BK161" s="208">
        <f>ROUND(I161*H161,2)</f>
        <v>0</v>
      </c>
      <c r="BL161" s="15" t="s">
        <v>168</v>
      </c>
      <c r="BM161" s="207" t="s">
        <v>295</v>
      </c>
    </row>
    <row r="162" spans="1:65" s="12" customFormat="1" ht="11.25">
      <c r="B162" s="209"/>
      <c r="C162" s="210"/>
      <c r="D162" s="211" t="s">
        <v>225</v>
      </c>
      <c r="E162" s="212" t="s">
        <v>296</v>
      </c>
      <c r="F162" s="213" t="s">
        <v>297</v>
      </c>
      <c r="G162" s="210"/>
      <c r="H162" s="214">
        <v>40</v>
      </c>
      <c r="I162" s="215"/>
      <c r="J162" s="210"/>
      <c r="K162" s="210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225</v>
      </c>
      <c r="AU162" s="220" t="s">
        <v>83</v>
      </c>
      <c r="AV162" s="12" t="s">
        <v>106</v>
      </c>
      <c r="AW162" s="12" t="s">
        <v>32</v>
      </c>
      <c r="AX162" s="12" t="s">
        <v>83</v>
      </c>
      <c r="AY162" s="220" t="s">
        <v>219</v>
      </c>
    </row>
    <row r="163" spans="1:65" s="2" customFormat="1" ht="24" customHeight="1">
      <c r="A163" s="32"/>
      <c r="B163" s="33"/>
      <c r="C163" s="195" t="s">
        <v>298</v>
      </c>
      <c r="D163" s="195" t="s">
        <v>220</v>
      </c>
      <c r="E163" s="196" t="s">
        <v>299</v>
      </c>
      <c r="F163" s="197" t="s">
        <v>300</v>
      </c>
      <c r="G163" s="198" t="s">
        <v>301</v>
      </c>
      <c r="H163" s="199">
        <v>1008</v>
      </c>
      <c r="I163" s="200"/>
      <c r="J163" s="201">
        <f>ROUND(I163*H163,2)</f>
        <v>0</v>
      </c>
      <c r="K163" s="202"/>
      <c r="L163" s="37"/>
      <c r="M163" s="203" t="s">
        <v>1</v>
      </c>
      <c r="N163" s="204" t="s">
        <v>40</v>
      </c>
      <c r="O163" s="69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7" t="s">
        <v>168</v>
      </c>
      <c r="AT163" s="207" t="s">
        <v>220</v>
      </c>
      <c r="AU163" s="207" t="s">
        <v>83</v>
      </c>
      <c r="AY163" s="15" t="s">
        <v>219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5" t="s">
        <v>83</v>
      </c>
      <c r="BK163" s="208">
        <f>ROUND(I163*H163,2)</f>
        <v>0</v>
      </c>
      <c r="BL163" s="15" t="s">
        <v>168</v>
      </c>
      <c r="BM163" s="207" t="s">
        <v>302</v>
      </c>
    </row>
    <row r="164" spans="1:65" s="12" customFormat="1" ht="11.25">
      <c r="B164" s="209"/>
      <c r="C164" s="210"/>
      <c r="D164" s="211" t="s">
        <v>225</v>
      </c>
      <c r="E164" s="212" t="s">
        <v>303</v>
      </c>
      <c r="F164" s="213" t="s">
        <v>304</v>
      </c>
      <c r="G164" s="210"/>
      <c r="H164" s="214">
        <v>1008</v>
      </c>
      <c r="I164" s="215"/>
      <c r="J164" s="210"/>
      <c r="K164" s="210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225</v>
      </c>
      <c r="AU164" s="220" t="s">
        <v>83</v>
      </c>
      <c r="AV164" s="12" t="s">
        <v>106</v>
      </c>
      <c r="AW164" s="12" t="s">
        <v>32</v>
      </c>
      <c r="AX164" s="12" t="s">
        <v>83</v>
      </c>
      <c r="AY164" s="220" t="s">
        <v>219</v>
      </c>
    </row>
    <row r="165" spans="1:65" s="2" customFormat="1" ht="24" customHeight="1">
      <c r="A165" s="32"/>
      <c r="B165" s="33"/>
      <c r="C165" s="195" t="s">
        <v>305</v>
      </c>
      <c r="D165" s="195" t="s">
        <v>220</v>
      </c>
      <c r="E165" s="196" t="s">
        <v>306</v>
      </c>
      <c r="F165" s="197" t="s">
        <v>307</v>
      </c>
      <c r="G165" s="198" t="s">
        <v>308</v>
      </c>
      <c r="H165" s="199">
        <v>70</v>
      </c>
      <c r="I165" s="200"/>
      <c r="J165" s="201">
        <f>ROUND(I165*H165,2)</f>
        <v>0</v>
      </c>
      <c r="K165" s="202"/>
      <c r="L165" s="37"/>
      <c r="M165" s="203" t="s">
        <v>1</v>
      </c>
      <c r="N165" s="204" t="s">
        <v>40</v>
      </c>
      <c r="O165" s="69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7" t="s">
        <v>168</v>
      </c>
      <c r="AT165" s="207" t="s">
        <v>220</v>
      </c>
      <c r="AU165" s="207" t="s">
        <v>83</v>
      </c>
      <c r="AY165" s="15" t="s">
        <v>219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5" t="s">
        <v>83</v>
      </c>
      <c r="BK165" s="208">
        <f>ROUND(I165*H165,2)</f>
        <v>0</v>
      </c>
      <c r="BL165" s="15" t="s">
        <v>168</v>
      </c>
      <c r="BM165" s="207" t="s">
        <v>309</v>
      </c>
    </row>
    <row r="166" spans="1:65" s="12" customFormat="1" ht="11.25">
      <c r="B166" s="209"/>
      <c r="C166" s="210"/>
      <c r="D166" s="211" t="s">
        <v>225</v>
      </c>
      <c r="E166" s="212" t="s">
        <v>310</v>
      </c>
      <c r="F166" s="213" t="s">
        <v>131</v>
      </c>
      <c r="G166" s="210"/>
      <c r="H166" s="214">
        <v>70</v>
      </c>
      <c r="I166" s="215"/>
      <c r="J166" s="210"/>
      <c r="K166" s="210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225</v>
      </c>
      <c r="AU166" s="220" t="s">
        <v>83</v>
      </c>
      <c r="AV166" s="12" t="s">
        <v>106</v>
      </c>
      <c r="AW166" s="12" t="s">
        <v>32</v>
      </c>
      <c r="AX166" s="12" t="s">
        <v>83</v>
      </c>
      <c r="AY166" s="220" t="s">
        <v>219</v>
      </c>
    </row>
    <row r="167" spans="1:65" s="2" customFormat="1" ht="24" customHeight="1">
      <c r="A167" s="32"/>
      <c r="B167" s="33"/>
      <c r="C167" s="195" t="s">
        <v>311</v>
      </c>
      <c r="D167" s="195" t="s">
        <v>220</v>
      </c>
      <c r="E167" s="196" t="s">
        <v>312</v>
      </c>
      <c r="F167" s="197" t="s">
        <v>313</v>
      </c>
      <c r="G167" s="198" t="s">
        <v>223</v>
      </c>
      <c r="H167" s="199">
        <v>285</v>
      </c>
      <c r="I167" s="200"/>
      <c r="J167" s="201">
        <f>ROUND(I167*H167,2)</f>
        <v>0</v>
      </c>
      <c r="K167" s="202"/>
      <c r="L167" s="37"/>
      <c r="M167" s="203" t="s">
        <v>1</v>
      </c>
      <c r="N167" s="204" t="s">
        <v>40</v>
      </c>
      <c r="O167" s="69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07" t="s">
        <v>168</v>
      </c>
      <c r="AT167" s="207" t="s">
        <v>220</v>
      </c>
      <c r="AU167" s="207" t="s">
        <v>83</v>
      </c>
      <c r="AY167" s="15" t="s">
        <v>219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5" t="s">
        <v>83</v>
      </c>
      <c r="BK167" s="208">
        <f>ROUND(I167*H167,2)</f>
        <v>0</v>
      </c>
      <c r="BL167" s="15" t="s">
        <v>168</v>
      </c>
      <c r="BM167" s="207" t="s">
        <v>314</v>
      </c>
    </row>
    <row r="168" spans="1:65" s="12" customFormat="1" ht="11.25">
      <c r="B168" s="209"/>
      <c r="C168" s="210"/>
      <c r="D168" s="211" t="s">
        <v>225</v>
      </c>
      <c r="E168" s="212" t="s">
        <v>315</v>
      </c>
      <c r="F168" s="213" t="s">
        <v>316</v>
      </c>
      <c r="G168" s="210"/>
      <c r="H168" s="214">
        <v>285</v>
      </c>
      <c r="I168" s="215"/>
      <c r="J168" s="210"/>
      <c r="K168" s="210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225</v>
      </c>
      <c r="AU168" s="220" t="s">
        <v>83</v>
      </c>
      <c r="AV168" s="12" t="s">
        <v>106</v>
      </c>
      <c r="AW168" s="12" t="s">
        <v>32</v>
      </c>
      <c r="AX168" s="12" t="s">
        <v>83</v>
      </c>
      <c r="AY168" s="220" t="s">
        <v>219</v>
      </c>
    </row>
    <row r="169" spans="1:65" s="2" customFormat="1" ht="24" customHeight="1">
      <c r="A169" s="32"/>
      <c r="B169" s="33"/>
      <c r="C169" s="195" t="s">
        <v>317</v>
      </c>
      <c r="D169" s="195" t="s">
        <v>220</v>
      </c>
      <c r="E169" s="196" t="s">
        <v>318</v>
      </c>
      <c r="F169" s="197" t="s">
        <v>319</v>
      </c>
      <c r="G169" s="198" t="s">
        <v>320</v>
      </c>
      <c r="H169" s="199">
        <v>16</v>
      </c>
      <c r="I169" s="200"/>
      <c r="J169" s="201">
        <f>ROUND(I169*H169,2)</f>
        <v>0</v>
      </c>
      <c r="K169" s="202"/>
      <c r="L169" s="37"/>
      <c r="M169" s="203" t="s">
        <v>1</v>
      </c>
      <c r="N169" s="204" t="s">
        <v>40</v>
      </c>
      <c r="O169" s="69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7" t="s">
        <v>168</v>
      </c>
      <c r="AT169" s="207" t="s">
        <v>220</v>
      </c>
      <c r="AU169" s="207" t="s">
        <v>83</v>
      </c>
      <c r="AY169" s="15" t="s">
        <v>219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5" t="s">
        <v>83</v>
      </c>
      <c r="BK169" s="208">
        <f>ROUND(I169*H169,2)</f>
        <v>0</v>
      </c>
      <c r="BL169" s="15" t="s">
        <v>168</v>
      </c>
      <c r="BM169" s="207" t="s">
        <v>321</v>
      </c>
    </row>
    <row r="170" spans="1:65" s="12" customFormat="1" ht="11.25">
      <c r="B170" s="209"/>
      <c r="C170" s="210"/>
      <c r="D170" s="211" t="s">
        <v>225</v>
      </c>
      <c r="E170" s="212" t="s">
        <v>322</v>
      </c>
      <c r="F170" s="213" t="s">
        <v>323</v>
      </c>
      <c r="G170" s="210"/>
      <c r="H170" s="214">
        <v>16</v>
      </c>
      <c r="I170" s="215"/>
      <c r="J170" s="210"/>
      <c r="K170" s="210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225</v>
      </c>
      <c r="AU170" s="220" t="s">
        <v>83</v>
      </c>
      <c r="AV170" s="12" t="s">
        <v>106</v>
      </c>
      <c r="AW170" s="12" t="s">
        <v>32</v>
      </c>
      <c r="AX170" s="12" t="s">
        <v>83</v>
      </c>
      <c r="AY170" s="220" t="s">
        <v>219</v>
      </c>
    </row>
    <row r="171" spans="1:65" s="2" customFormat="1" ht="24" customHeight="1">
      <c r="A171" s="32"/>
      <c r="B171" s="33"/>
      <c r="C171" s="195" t="s">
        <v>8</v>
      </c>
      <c r="D171" s="195" t="s">
        <v>220</v>
      </c>
      <c r="E171" s="196" t="s">
        <v>324</v>
      </c>
      <c r="F171" s="197" t="s">
        <v>325</v>
      </c>
      <c r="G171" s="198" t="s">
        <v>320</v>
      </c>
      <c r="H171" s="199">
        <v>16</v>
      </c>
      <c r="I171" s="200"/>
      <c r="J171" s="201">
        <f>ROUND(I171*H171,2)</f>
        <v>0</v>
      </c>
      <c r="K171" s="202"/>
      <c r="L171" s="37"/>
      <c r="M171" s="203" t="s">
        <v>1</v>
      </c>
      <c r="N171" s="204" t="s">
        <v>40</v>
      </c>
      <c r="O171" s="69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7" t="s">
        <v>168</v>
      </c>
      <c r="AT171" s="207" t="s">
        <v>220</v>
      </c>
      <c r="AU171" s="207" t="s">
        <v>83</v>
      </c>
      <c r="AY171" s="15" t="s">
        <v>219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5" t="s">
        <v>83</v>
      </c>
      <c r="BK171" s="208">
        <f>ROUND(I171*H171,2)</f>
        <v>0</v>
      </c>
      <c r="BL171" s="15" t="s">
        <v>168</v>
      </c>
      <c r="BM171" s="207" t="s">
        <v>326</v>
      </c>
    </row>
    <row r="172" spans="1:65" s="2" customFormat="1" ht="24" customHeight="1">
      <c r="A172" s="32"/>
      <c r="B172" s="33"/>
      <c r="C172" s="195" t="s">
        <v>327</v>
      </c>
      <c r="D172" s="195" t="s">
        <v>220</v>
      </c>
      <c r="E172" s="196" t="s">
        <v>328</v>
      </c>
      <c r="F172" s="197" t="s">
        <v>329</v>
      </c>
      <c r="G172" s="198" t="s">
        <v>288</v>
      </c>
      <c r="H172" s="199">
        <v>18</v>
      </c>
      <c r="I172" s="200"/>
      <c r="J172" s="201">
        <f>ROUND(I172*H172,2)</f>
        <v>0</v>
      </c>
      <c r="K172" s="202"/>
      <c r="L172" s="37"/>
      <c r="M172" s="203" t="s">
        <v>1</v>
      </c>
      <c r="N172" s="204" t="s">
        <v>40</v>
      </c>
      <c r="O172" s="69"/>
      <c r="P172" s="205">
        <f>O172*H172</f>
        <v>0</v>
      </c>
      <c r="Q172" s="205">
        <v>3.6900000000000002E-2</v>
      </c>
      <c r="R172" s="205">
        <f>Q172*H172</f>
        <v>0.66420000000000001</v>
      </c>
      <c r="S172" s="205">
        <v>0</v>
      </c>
      <c r="T172" s="20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07" t="s">
        <v>168</v>
      </c>
      <c r="AT172" s="207" t="s">
        <v>220</v>
      </c>
      <c r="AU172" s="207" t="s">
        <v>83</v>
      </c>
      <c r="AY172" s="15" t="s">
        <v>219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5" t="s">
        <v>83</v>
      </c>
      <c r="BK172" s="208">
        <f>ROUND(I172*H172,2)</f>
        <v>0</v>
      </c>
      <c r="BL172" s="15" t="s">
        <v>168</v>
      </c>
      <c r="BM172" s="207" t="s">
        <v>330</v>
      </c>
    </row>
    <row r="173" spans="1:65" s="12" customFormat="1" ht="11.25">
      <c r="B173" s="209"/>
      <c r="C173" s="210"/>
      <c r="D173" s="211" t="s">
        <v>225</v>
      </c>
      <c r="E173" s="212" t="s">
        <v>331</v>
      </c>
      <c r="F173" s="213" t="s">
        <v>332</v>
      </c>
      <c r="G173" s="210"/>
      <c r="H173" s="214">
        <v>18</v>
      </c>
      <c r="I173" s="215"/>
      <c r="J173" s="210"/>
      <c r="K173" s="210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225</v>
      </c>
      <c r="AU173" s="220" t="s">
        <v>83</v>
      </c>
      <c r="AV173" s="12" t="s">
        <v>106</v>
      </c>
      <c r="AW173" s="12" t="s">
        <v>32</v>
      </c>
      <c r="AX173" s="12" t="s">
        <v>83</v>
      </c>
      <c r="AY173" s="220" t="s">
        <v>219</v>
      </c>
    </row>
    <row r="174" spans="1:65" s="2" customFormat="1" ht="24" customHeight="1">
      <c r="A174" s="32"/>
      <c r="B174" s="33"/>
      <c r="C174" s="195" t="s">
        <v>333</v>
      </c>
      <c r="D174" s="195" t="s">
        <v>220</v>
      </c>
      <c r="E174" s="196" t="s">
        <v>334</v>
      </c>
      <c r="F174" s="197" t="s">
        <v>335</v>
      </c>
      <c r="G174" s="198" t="s">
        <v>320</v>
      </c>
      <c r="H174" s="199">
        <v>1459.54</v>
      </c>
      <c r="I174" s="200"/>
      <c r="J174" s="201">
        <f>ROUND(I174*H174,2)</f>
        <v>0</v>
      </c>
      <c r="K174" s="202"/>
      <c r="L174" s="37"/>
      <c r="M174" s="203" t="s">
        <v>1</v>
      </c>
      <c r="N174" s="204" t="s">
        <v>40</v>
      </c>
      <c r="O174" s="69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7" t="s">
        <v>168</v>
      </c>
      <c r="AT174" s="207" t="s">
        <v>220</v>
      </c>
      <c r="AU174" s="207" t="s">
        <v>83</v>
      </c>
      <c r="AY174" s="15" t="s">
        <v>219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5" t="s">
        <v>83</v>
      </c>
      <c r="BK174" s="208">
        <f>ROUND(I174*H174,2)</f>
        <v>0</v>
      </c>
      <c r="BL174" s="15" t="s">
        <v>168</v>
      </c>
      <c r="BM174" s="207" t="s">
        <v>336</v>
      </c>
    </row>
    <row r="175" spans="1:65" s="13" customFormat="1" ht="11.25">
      <c r="B175" s="221"/>
      <c r="C175" s="222"/>
      <c r="D175" s="211" t="s">
        <v>225</v>
      </c>
      <c r="E175" s="223" t="s">
        <v>1</v>
      </c>
      <c r="F175" s="224" t="s">
        <v>337</v>
      </c>
      <c r="G175" s="222"/>
      <c r="H175" s="223" t="s">
        <v>1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225</v>
      </c>
      <c r="AU175" s="230" t="s">
        <v>83</v>
      </c>
      <c r="AV175" s="13" t="s">
        <v>83</v>
      </c>
      <c r="AW175" s="13" t="s">
        <v>32</v>
      </c>
      <c r="AX175" s="13" t="s">
        <v>75</v>
      </c>
      <c r="AY175" s="230" t="s">
        <v>219</v>
      </c>
    </row>
    <row r="176" spans="1:65" s="12" customFormat="1" ht="11.25">
      <c r="B176" s="209"/>
      <c r="C176" s="210"/>
      <c r="D176" s="211" t="s">
        <v>225</v>
      </c>
      <c r="E176" s="212" t="s">
        <v>338</v>
      </c>
      <c r="F176" s="213" t="s">
        <v>339</v>
      </c>
      <c r="G176" s="210"/>
      <c r="H176" s="214">
        <v>1459.54</v>
      </c>
      <c r="I176" s="215"/>
      <c r="J176" s="210"/>
      <c r="K176" s="210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225</v>
      </c>
      <c r="AU176" s="220" t="s">
        <v>83</v>
      </c>
      <c r="AV176" s="12" t="s">
        <v>106</v>
      </c>
      <c r="AW176" s="12" t="s">
        <v>32</v>
      </c>
      <c r="AX176" s="12" t="s">
        <v>83</v>
      </c>
      <c r="AY176" s="220" t="s">
        <v>219</v>
      </c>
    </row>
    <row r="177" spans="1:65" s="2" customFormat="1" ht="24" customHeight="1">
      <c r="A177" s="32"/>
      <c r="B177" s="33"/>
      <c r="C177" s="195" t="s">
        <v>340</v>
      </c>
      <c r="D177" s="195" t="s">
        <v>220</v>
      </c>
      <c r="E177" s="196" t="s">
        <v>341</v>
      </c>
      <c r="F177" s="197" t="s">
        <v>342</v>
      </c>
      <c r="G177" s="198" t="s">
        <v>320</v>
      </c>
      <c r="H177" s="199">
        <v>102.3</v>
      </c>
      <c r="I177" s="200"/>
      <c r="J177" s="201">
        <f>ROUND(I177*H177,2)</f>
        <v>0</v>
      </c>
      <c r="K177" s="202"/>
      <c r="L177" s="37"/>
      <c r="M177" s="203" t="s">
        <v>1</v>
      </c>
      <c r="N177" s="204" t="s">
        <v>40</v>
      </c>
      <c r="O177" s="69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07" t="s">
        <v>168</v>
      </c>
      <c r="AT177" s="207" t="s">
        <v>220</v>
      </c>
      <c r="AU177" s="207" t="s">
        <v>83</v>
      </c>
      <c r="AY177" s="15" t="s">
        <v>219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5" t="s">
        <v>83</v>
      </c>
      <c r="BK177" s="208">
        <f>ROUND(I177*H177,2)</f>
        <v>0</v>
      </c>
      <c r="BL177" s="15" t="s">
        <v>168</v>
      </c>
      <c r="BM177" s="207" t="s">
        <v>343</v>
      </c>
    </row>
    <row r="178" spans="1:65" s="13" customFormat="1" ht="11.25">
      <c r="B178" s="221"/>
      <c r="C178" s="222"/>
      <c r="D178" s="211" t="s">
        <v>225</v>
      </c>
      <c r="E178" s="223" t="s">
        <v>1</v>
      </c>
      <c r="F178" s="224" t="s">
        <v>344</v>
      </c>
      <c r="G178" s="222"/>
      <c r="H178" s="223" t="s">
        <v>1</v>
      </c>
      <c r="I178" s="225"/>
      <c r="J178" s="222"/>
      <c r="K178" s="222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225</v>
      </c>
      <c r="AU178" s="230" t="s">
        <v>83</v>
      </c>
      <c r="AV178" s="13" t="s">
        <v>83</v>
      </c>
      <c r="AW178" s="13" t="s">
        <v>32</v>
      </c>
      <c r="AX178" s="13" t="s">
        <v>75</v>
      </c>
      <c r="AY178" s="230" t="s">
        <v>219</v>
      </c>
    </row>
    <row r="179" spans="1:65" s="12" customFormat="1" ht="11.25">
      <c r="B179" s="209"/>
      <c r="C179" s="210"/>
      <c r="D179" s="211" t="s">
        <v>225</v>
      </c>
      <c r="E179" s="212" t="s">
        <v>345</v>
      </c>
      <c r="F179" s="213" t="s">
        <v>346</v>
      </c>
      <c r="G179" s="210"/>
      <c r="H179" s="214">
        <v>47.52</v>
      </c>
      <c r="I179" s="215"/>
      <c r="J179" s="210"/>
      <c r="K179" s="210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225</v>
      </c>
      <c r="AU179" s="220" t="s">
        <v>83</v>
      </c>
      <c r="AV179" s="12" t="s">
        <v>106</v>
      </c>
      <c r="AW179" s="12" t="s">
        <v>32</v>
      </c>
      <c r="AX179" s="12" t="s">
        <v>75</v>
      </c>
      <c r="AY179" s="220" t="s">
        <v>219</v>
      </c>
    </row>
    <row r="180" spans="1:65" s="13" customFormat="1" ht="11.25">
      <c r="B180" s="221"/>
      <c r="C180" s="222"/>
      <c r="D180" s="211" t="s">
        <v>225</v>
      </c>
      <c r="E180" s="223" t="s">
        <v>1</v>
      </c>
      <c r="F180" s="224" t="s">
        <v>347</v>
      </c>
      <c r="G180" s="222"/>
      <c r="H180" s="223" t="s">
        <v>1</v>
      </c>
      <c r="I180" s="225"/>
      <c r="J180" s="222"/>
      <c r="K180" s="222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225</v>
      </c>
      <c r="AU180" s="230" t="s">
        <v>83</v>
      </c>
      <c r="AV180" s="13" t="s">
        <v>83</v>
      </c>
      <c r="AW180" s="13" t="s">
        <v>32</v>
      </c>
      <c r="AX180" s="13" t="s">
        <v>75</v>
      </c>
      <c r="AY180" s="230" t="s">
        <v>219</v>
      </c>
    </row>
    <row r="181" spans="1:65" s="12" customFormat="1" ht="11.25">
      <c r="B181" s="209"/>
      <c r="C181" s="210"/>
      <c r="D181" s="211" t="s">
        <v>225</v>
      </c>
      <c r="E181" s="212" t="s">
        <v>116</v>
      </c>
      <c r="F181" s="213" t="s">
        <v>348</v>
      </c>
      <c r="G181" s="210"/>
      <c r="H181" s="214">
        <v>37.44</v>
      </c>
      <c r="I181" s="215"/>
      <c r="J181" s="210"/>
      <c r="K181" s="210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225</v>
      </c>
      <c r="AU181" s="220" t="s">
        <v>83</v>
      </c>
      <c r="AV181" s="12" t="s">
        <v>106</v>
      </c>
      <c r="AW181" s="12" t="s">
        <v>32</v>
      </c>
      <c r="AX181" s="12" t="s">
        <v>75</v>
      </c>
      <c r="AY181" s="220" t="s">
        <v>219</v>
      </c>
    </row>
    <row r="182" spans="1:65" s="13" customFormat="1" ht="11.25">
      <c r="B182" s="221"/>
      <c r="C182" s="222"/>
      <c r="D182" s="211" t="s">
        <v>225</v>
      </c>
      <c r="E182" s="223" t="s">
        <v>1</v>
      </c>
      <c r="F182" s="224" t="s">
        <v>349</v>
      </c>
      <c r="G182" s="222"/>
      <c r="H182" s="223" t="s">
        <v>1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225</v>
      </c>
      <c r="AU182" s="230" t="s">
        <v>83</v>
      </c>
      <c r="AV182" s="13" t="s">
        <v>83</v>
      </c>
      <c r="AW182" s="13" t="s">
        <v>32</v>
      </c>
      <c r="AX182" s="13" t="s">
        <v>75</v>
      </c>
      <c r="AY182" s="230" t="s">
        <v>219</v>
      </c>
    </row>
    <row r="183" spans="1:65" s="12" customFormat="1" ht="11.25">
      <c r="B183" s="209"/>
      <c r="C183" s="210"/>
      <c r="D183" s="211" t="s">
        <v>225</v>
      </c>
      <c r="E183" s="212" t="s">
        <v>119</v>
      </c>
      <c r="F183" s="213" t="s">
        <v>350</v>
      </c>
      <c r="G183" s="210"/>
      <c r="H183" s="214">
        <v>17.34</v>
      </c>
      <c r="I183" s="215"/>
      <c r="J183" s="210"/>
      <c r="K183" s="210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225</v>
      </c>
      <c r="AU183" s="220" t="s">
        <v>83</v>
      </c>
      <c r="AV183" s="12" t="s">
        <v>106</v>
      </c>
      <c r="AW183" s="12" t="s">
        <v>32</v>
      </c>
      <c r="AX183" s="12" t="s">
        <v>75</v>
      </c>
      <c r="AY183" s="220" t="s">
        <v>219</v>
      </c>
    </row>
    <row r="184" spans="1:65" s="12" customFormat="1" ht="11.25">
      <c r="B184" s="209"/>
      <c r="C184" s="210"/>
      <c r="D184" s="211" t="s">
        <v>225</v>
      </c>
      <c r="E184" s="212" t="s">
        <v>351</v>
      </c>
      <c r="F184" s="213" t="s">
        <v>352</v>
      </c>
      <c r="G184" s="210"/>
      <c r="H184" s="214">
        <v>102.3</v>
      </c>
      <c r="I184" s="215"/>
      <c r="J184" s="210"/>
      <c r="K184" s="210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225</v>
      </c>
      <c r="AU184" s="220" t="s">
        <v>83</v>
      </c>
      <c r="AV184" s="12" t="s">
        <v>106</v>
      </c>
      <c r="AW184" s="12" t="s">
        <v>32</v>
      </c>
      <c r="AX184" s="12" t="s">
        <v>83</v>
      </c>
      <c r="AY184" s="220" t="s">
        <v>219</v>
      </c>
    </row>
    <row r="185" spans="1:65" s="2" customFormat="1" ht="36" customHeight="1">
      <c r="A185" s="32"/>
      <c r="B185" s="33"/>
      <c r="C185" s="195" t="s">
        <v>353</v>
      </c>
      <c r="D185" s="195" t="s">
        <v>220</v>
      </c>
      <c r="E185" s="196" t="s">
        <v>354</v>
      </c>
      <c r="F185" s="197" t="s">
        <v>355</v>
      </c>
      <c r="G185" s="198" t="s">
        <v>320</v>
      </c>
      <c r="H185" s="199">
        <v>165.89500000000001</v>
      </c>
      <c r="I185" s="200"/>
      <c r="J185" s="201">
        <f>ROUND(I185*H185,2)</f>
        <v>0</v>
      </c>
      <c r="K185" s="202"/>
      <c r="L185" s="37"/>
      <c r="M185" s="203" t="s">
        <v>1</v>
      </c>
      <c r="N185" s="204" t="s">
        <v>40</v>
      </c>
      <c r="O185" s="69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07" t="s">
        <v>168</v>
      </c>
      <c r="AT185" s="207" t="s">
        <v>220</v>
      </c>
      <c r="AU185" s="207" t="s">
        <v>83</v>
      </c>
      <c r="AY185" s="15" t="s">
        <v>219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5" t="s">
        <v>83</v>
      </c>
      <c r="BK185" s="208">
        <f>ROUND(I185*H185,2)</f>
        <v>0</v>
      </c>
      <c r="BL185" s="15" t="s">
        <v>168</v>
      </c>
      <c r="BM185" s="207" t="s">
        <v>356</v>
      </c>
    </row>
    <row r="186" spans="1:65" s="13" customFormat="1" ht="11.25">
      <c r="B186" s="221"/>
      <c r="C186" s="222"/>
      <c r="D186" s="211" t="s">
        <v>225</v>
      </c>
      <c r="E186" s="223" t="s">
        <v>1</v>
      </c>
      <c r="F186" s="224" t="s">
        <v>357</v>
      </c>
      <c r="G186" s="222"/>
      <c r="H186" s="223" t="s">
        <v>1</v>
      </c>
      <c r="I186" s="225"/>
      <c r="J186" s="222"/>
      <c r="K186" s="222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225</v>
      </c>
      <c r="AU186" s="230" t="s">
        <v>83</v>
      </c>
      <c r="AV186" s="13" t="s">
        <v>83</v>
      </c>
      <c r="AW186" s="13" t="s">
        <v>32</v>
      </c>
      <c r="AX186" s="13" t="s">
        <v>75</v>
      </c>
      <c r="AY186" s="230" t="s">
        <v>219</v>
      </c>
    </row>
    <row r="187" spans="1:65" s="12" customFormat="1" ht="11.25">
      <c r="B187" s="209"/>
      <c r="C187" s="210"/>
      <c r="D187" s="211" t="s">
        <v>225</v>
      </c>
      <c r="E187" s="212" t="s">
        <v>358</v>
      </c>
      <c r="F187" s="213" t="s">
        <v>359</v>
      </c>
      <c r="G187" s="210"/>
      <c r="H187" s="214">
        <v>55.741999999999997</v>
      </c>
      <c r="I187" s="215"/>
      <c r="J187" s="210"/>
      <c r="K187" s="210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225</v>
      </c>
      <c r="AU187" s="220" t="s">
        <v>83</v>
      </c>
      <c r="AV187" s="12" t="s">
        <v>106</v>
      </c>
      <c r="AW187" s="12" t="s">
        <v>32</v>
      </c>
      <c r="AX187" s="12" t="s">
        <v>75</v>
      </c>
      <c r="AY187" s="220" t="s">
        <v>219</v>
      </c>
    </row>
    <row r="188" spans="1:65" s="13" customFormat="1" ht="11.25">
      <c r="B188" s="221"/>
      <c r="C188" s="222"/>
      <c r="D188" s="211" t="s">
        <v>225</v>
      </c>
      <c r="E188" s="223" t="s">
        <v>1</v>
      </c>
      <c r="F188" s="224" t="s">
        <v>360</v>
      </c>
      <c r="G188" s="222"/>
      <c r="H188" s="223" t="s">
        <v>1</v>
      </c>
      <c r="I188" s="225"/>
      <c r="J188" s="222"/>
      <c r="K188" s="222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225</v>
      </c>
      <c r="AU188" s="230" t="s">
        <v>83</v>
      </c>
      <c r="AV188" s="13" t="s">
        <v>83</v>
      </c>
      <c r="AW188" s="13" t="s">
        <v>32</v>
      </c>
      <c r="AX188" s="13" t="s">
        <v>75</v>
      </c>
      <c r="AY188" s="230" t="s">
        <v>219</v>
      </c>
    </row>
    <row r="189" spans="1:65" s="12" customFormat="1" ht="22.5">
      <c r="B189" s="209"/>
      <c r="C189" s="210"/>
      <c r="D189" s="211" t="s">
        <v>225</v>
      </c>
      <c r="E189" s="212" t="s">
        <v>122</v>
      </c>
      <c r="F189" s="213" t="s">
        <v>361</v>
      </c>
      <c r="G189" s="210"/>
      <c r="H189" s="214">
        <v>37.488</v>
      </c>
      <c r="I189" s="215"/>
      <c r="J189" s="210"/>
      <c r="K189" s="210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225</v>
      </c>
      <c r="AU189" s="220" t="s">
        <v>83</v>
      </c>
      <c r="AV189" s="12" t="s">
        <v>106</v>
      </c>
      <c r="AW189" s="12" t="s">
        <v>32</v>
      </c>
      <c r="AX189" s="12" t="s">
        <v>75</v>
      </c>
      <c r="AY189" s="220" t="s">
        <v>219</v>
      </c>
    </row>
    <row r="190" spans="1:65" s="13" customFormat="1" ht="11.25">
      <c r="B190" s="221"/>
      <c r="C190" s="222"/>
      <c r="D190" s="211" t="s">
        <v>225</v>
      </c>
      <c r="E190" s="223" t="s">
        <v>1</v>
      </c>
      <c r="F190" s="224" t="s">
        <v>344</v>
      </c>
      <c r="G190" s="222"/>
      <c r="H190" s="223" t="s">
        <v>1</v>
      </c>
      <c r="I190" s="225"/>
      <c r="J190" s="222"/>
      <c r="K190" s="222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225</v>
      </c>
      <c r="AU190" s="230" t="s">
        <v>83</v>
      </c>
      <c r="AV190" s="13" t="s">
        <v>83</v>
      </c>
      <c r="AW190" s="13" t="s">
        <v>32</v>
      </c>
      <c r="AX190" s="13" t="s">
        <v>75</v>
      </c>
      <c r="AY190" s="230" t="s">
        <v>219</v>
      </c>
    </row>
    <row r="191" spans="1:65" s="12" customFormat="1" ht="11.25">
      <c r="B191" s="209"/>
      <c r="C191" s="210"/>
      <c r="D191" s="211" t="s">
        <v>225</v>
      </c>
      <c r="E191" s="212" t="s">
        <v>124</v>
      </c>
      <c r="F191" s="213" t="s">
        <v>362</v>
      </c>
      <c r="G191" s="210"/>
      <c r="H191" s="214">
        <v>62</v>
      </c>
      <c r="I191" s="215"/>
      <c r="J191" s="210"/>
      <c r="K191" s="210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225</v>
      </c>
      <c r="AU191" s="220" t="s">
        <v>83</v>
      </c>
      <c r="AV191" s="12" t="s">
        <v>106</v>
      </c>
      <c r="AW191" s="12" t="s">
        <v>32</v>
      </c>
      <c r="AX191" s="12" t="s">
        <v>75</v>
      </c>
      <c r="AY191" s="220" t="s">
        <v>219</v>
      </c>
    </row>
    <row r="192" spans="1:65" s="13" customFormat="1" ht="11.25">
      <c r="B192" s="221"/>
      <c r="C192" s="222"/>
      <c r="D192" s="211" t="s">
        <v>225</v>
      </c>
      <c r="E192" s="223" t="s">
        <v>1</v>
      </c>
      <c r="F192" s="224" t="s">
        <v>363</v>
      </c>
      <c r="G192" s="222"/>
      <c r="H192" s="223" t="s">
        <v>1</v>
      </c>
      <c r="I192" s="225"/>
      <c r="J192" s="222"/>
      <c r="K192" s="222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225</v>
      </c>
      <c r="AU192" s="230" t="s">
        <v>83</v>
      </c>
      <c r="AV192" s="13" t="s">
        <v>83</v>
      </c>
      <c r="AW192" s="13" t="s">
        <v>32</v>
      </c>
      <c r="AX192" s="13" t="s">
        <v>75</v>
      </c>
      <c r="AY192" s="230" t="s">
        <v>219</v>
      </c>
    </row>
    <row r="193" spans="1:65" s="12" customFormat="1" ht="11.25">
      <c r="B193" s="209"/>
      <c r="C193" s="210"/>
      <c r="D193" s="211" t="s">
        <v>225</v>
      </c>
      <c r="E193" s="212" t="s">
        <v>126</v>
      </c>
      <c r="F193" s="213" t="s">
        <v>364</v>
      </c>
      <c r="G193" s="210"/>
      <c r="H193" s="214">
        <v>2.7450000000000001</v>
      </c>
      <c r="I193" s="215"/>
      <c r="J193" s="210"/>
      <c r="K193" s="210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225</v>
      </c>
      <c r="AU193" s="220" t="s">
        <v>83</v>
      </c>
      <c r="AV193" s="12" t="s">
        <v>106</v>
      </c>
      <c r="AW193" s="12" t="s">
        <v>32</v>
      </c>
      <c r="AX193" s="12" t="s">
        <v>75</v>
      </c>
      <c r="AY193" s="220" t="s">
        <v>219</v>
      </c>
    </row>
    <row r="194" spans="1:65" s="13" customFormat="1" ht="11.25">
      <c r="B194" s="221"/>
      <c r="C194" s="222"/>
      <c r="D194" s="211" t="s">
        <v>225</v>
      </c>
      <c r="E194" s="223" t="s">
        <v>1</v>
      </c>
      <c r="F194" s="224" t="s">
        <v>365</v>
      </c>
      <c r="G194" s="222"/>
      <c r="H194" s="223" t="s">
        <v>1</v>
      </c>
      <c r="I194" s="225"/>
      <c r="J194" s="222"/>
      <c r="K194" s="222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225</v>
      </c>
      <c r="AU194" s="230" t="s">
        <v>83</v>
      </c>
      <c r="AV194" s="13" t="s">
        <v>83</v>
      </c>
      <c r="AW194" s="13" t="s">
        <v>32</v>
      </c>
      <c r="AX194" s="13" t="s">
        <v>75</v>
      </c>
      <c r="AY194" s="230" t="s">
        <v>219</v>
      </c>
    </row>
    <row r="195" spans="1:65" s="12" customFormat="1" ht="11.25">
      <c r="B195" s="209"/>
      <c r="C195" s="210"/>
      <c r="D195" s="211" t="s">
        <v>225</v>
      </c>
      <c r="E195" s="212" t="s">
        <v>128</v>
      </c>
      <c r="F195" s="213" t="s">
        <v>366</v>
      </c>
      <c r="G195" s="210"/>
      <c r="H195" s="214">
        <v>7.92</v>
      </c>
      <c r="I195" s="215"/>
      <c r="J195" s="210"/>
      <c r="K195" s="210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225</v>
      </c>
      <c r="AU195" s="220" t="s">
        <v>83</v>
      </c>
      <c r="AV195" s="12" t="s">
        <v>106</v>
      </c>
      <c r="AW195" s="12" t="s">
        <v>32</v>
      </c>
      <c r="AX195" s="12" t="s">
        <v>75</v>
      </c>
      <c r="AY195" s="220" t="s">
        <v>219</v>
      </c>
    </row>
    <row r="196" spans="1:65" s="12" customFormat="1" ht="11.25">
      <c r="B196" s="209"/>
      <c r="C196" s="210"/>
      <c r="D196" s="211" t="s">
        <v>225</v>
      </c>
      <c r="E196" s="212" t="s">
        <v>367</v>
      </c>
      <c r="F196" s="213" t="s">
        <v>368</v>
      </c>
      <c r="G196" s="210"/>
      <c r="H196" s="214">
        <v>165.89500000000001</v>
      </c>
      <c r="I196" s="215"/>
      <c r="J196" s="210"/>
      <c r="K196" s="210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225</v>
      </c>
      <c r="AU196" s="220" t="s">
        <v>83</v>
      </c>
      <c r="AV196" s="12" t="s">
        <v>106</v>
      </c>
      <c r="AW196" s="12" t="s">
        <v>32</v>
      </c>
      <c r="AX196" s="12" t="s">
        <v>83</v>
      </c>
      <c r="AY196" s="220" t="s">
        <v>219</v>
      </c>
    </row>
    <row r="197" spans="1:65" s="2" customFormat="1" ht="24" customHeight="1">
      <c r="A197" s="32"/>
      <c r="B197" s="33"/>
      <c r="C197" s="195" t="s">
        <v>369</v>
      </c>
      <c r="D197" s="195" t="s">
        <v>220</v>
      </c>
      <c r="E197" s="196" t="s">
        <v>370</v>
      </c>
      <c r="F197" s="197" t="s">
        <v>371</v>
      </c>
      <c r="G197" s="198" t="s">
        <v>320</v>
      </c>
      <c r="H197" s="199">
        <v>326.75</v>
      </c>
      <c r="I197" s="200"/>
      <c r="J197" s="201">
        <f>ROUND(I197*H197,2)</f>
        <v>0</v>
      </c>
      <c r="K197" s="202"/>
      <c r="L197" s="37"/>
      <c r="M197" s="203" t="s">
        <v>1</v>
      </c>
      <c r="N197" s="204" t="s">
        <v>40</v>
      </c>
      <c r="O197" s="69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07" t="s">
        <v>168</v>
      </c>
      <c r="AT197" s="207" t="s">
        <v>220</v>
      </c>
      <c r="AU197" s="207" t="s">
        <v>83</v>
      </c>
      <c r="AY197" s="15" t="s">
        <v>219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5" t="s">
        <v>83</v>
      </c>
      <c r="BK197" s="208">
        <f>ROUND(I197*H197,2)</f>
        <v>0</v>
      </c>
      <c r="BL197" s="15" t="s">
        <v>168</v>
      </c>
      <c r="BM197" s="207" t="s">
        <v>372</v>
      </c>
    </row>
    <row r="198" spans="1:65" s="12" customFormat="1" ht="11.25">
      <c r="B198" s="209"/>
      <c r="C198" s="210"/>
      <c r="D198" s="211" t="s">
        <v>225</v>
      </c>
      <c r="E198" s="212" t="s">
        <v>373</v>
      </c>
      <c r="F198" s="213" t="s">
        <v>374</v>
      </c>
      <c r="G198" s="210"/>
      <c r="H198" s="214">
        <v>326.75</v>
      </c>
      <c r="I198" s="215"/>
      <c r="J198" s="210"/>
      <c r="K198" s="210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225</v>
      </c>
      <c r="AU198" s="220" t="s">
        <v>83</v>
      </c>
      <c r="AV198" s="12" t="s">
        <v>106</v>
      </c>
      <c r="AW198" s="12" t="s">
        <v>32</v>
      </c>
      <c r="AX198" s="12" t="s">
        <v>83</v>
      </c>
      <c r="AY198" s="220" t="s">
        <v>219</v>
      </c>
    </row>
    <row r="199" spans="1:65" s="2" customFormat="1" ht="24" customHeight="1">
      <c r="A199" s="32"/>
      <c r="B199" s="33"/>
      <c r="C199" s="195" t="s">
        <v>7</v>
      </c>
      <c r="D199" s="195" t="s">
        <v>220</v>
      </c>
      <c r="E199" s="196" t="s">
        <v>375</v>
      </c>
      <c r="F199" s="197" t="s">
        <v>376</v>
      </c>
      <c r="G199" s="198" t="s">
        <v>320</v>
      </c>
      <c r="H199" s="199">
        <v>6.77</v>
      </c>
      <c r="I199" s="200"/>
      <c r="J199" s="201">
        <f>ROUND(I199*H199,2)</f>
        <v>0</v>
      </c>
      <c r="K199" s="202"/>
      <c r="L199" s="37"/>
      <c r="M199" s="203" t="s">
        <v>1</v>
      </c>
      <c r="N199" s="204" t="s">
        <v>40</v>
      </c>
      <c r="O199" s="69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07" t="s">
        <v>168</v>
      </c>
      <c r="AT199" s="207" t="s">
        <v>220</v>
      </c>
      <c r="AU199" s="207" t="s">
        <v>83</v>
      </c>
      <c r="AY199" s="15" t="s">
        <v>219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5" t="s">
        <v>83</v>
      </c>
      <c r="BK199" s="208">
        <f>ROUND(I199*H199,2)</f>
        <v>0</v>
      </c>
      <c r="BL199" s="15" t="s">
        <v>168</v>
      </c>
      <c r="BM199" s="207" t="s">
        <v>377</v>
      </c>
    </row>
    <row r="200" spans="1:65" s="12" customFormat="1" ht="11.25">
      <c r="B200" s="209"/>
      <c r="C200" s="210"/>
      <c r="D200" s="211" t="s">
        <v>225</v>
      </c>
      <c r="E200" s="212" t="s">
        <v>378</v>
      </c>
      <c r="F200" s="213" t="s">
        <v>379</v>
      </c>
      <c r="G200" s="210"/>
      <c r="H200" s="214">
        <v>6.77</v>
      </c>
      <c r="I200" s="215"/>
      <c r="J200" s="210"/>
      <c r="K200" s="210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225</v>
      </c>
      <c r="AU200" s="220" t="s">
        <v>83</v>
      </c>
      <c r="AV200" s="12" t="s">
        <v>106</v>
      </c>
      <c r="AW200" s="12" t="s">
        <v>32</v>
      </c>
      <c r="AX200" s="12" t="s">
        <v>83</v>
      </c>
      <c r="AY200" s="220" t="s">
        <v>219</v>
      </c>
    </row>
    <row r="201" spans="1:65" s="2" customFormat="1" ht="24" customHeight="1">
      <c r="A201" s="32"/>
      <c r="B201" s="33"/>
      <c r="C201" s="195" t="s">
        <v>380</v>
      </c>
      <c r="D201" s="195" t="s">
        <v>220</v>
      </c>
      <c r="E201" s="196" t="s">
        <v>381</v>
      </c>
      <c r="F201" s="197" t="s">
        <v>382</v>
      </c>
      <c r="G201" s="198" t="s">
        <v>320</v>
      </c>
      <c r="H201" s="199">
        <v>33.659999999999997</v>
      </c>
      <c r="I201" s="200"/>
      <c r="J201" s="201">
        <f>ROUND(I201*H201,2)</f>
        <v>0</v>
      </c>
      <c r="K201" s="202"/>
      <c r="L201" s="37"/>
      <c r="M201" s="203" t="s">
        <v>1</v>
      </c>
      <c r="N201" s="204" t="s">
        <v>40</v>
      </c>
      <c r="O201" s="69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07" t="s">
        <v>168</v>
      </c>
      <c r="AT201" s="207" t="s">
        <v>220</v>
      </c>
      <c r="AU201" s="207" t="s">
        <v>83</v>
      </c>
      <c r="AY201" s="15" t="s">
        <v>219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5" t="s">
        <v>83</v>
      </c>
      <c r="BK201" s="208">
        <f>ROUND(I201*H201,2)</f>
        <v>0</v>
      </c>
      <c r="BL201" s="15" t="s">
        <v>168</v>
      </c>
      <c r="BM201" s="207" t="s">
        <v>383</v>
      </c>
    </row>
    <row r="202" spans="1:65" s="12" customFormat="1" ht="11.25">
      <c r="B202" s="209"/>
      <c r="C202" s="210"/>
      <c r="D202" s="211" t="s">
        <v>225</v>
      </c>
      <c r="E202" s="212" t="s">
        <v>384</v>
      </c>
      <c r="F202" s="213" t="s">
        <v>385</v>
      </c>
      <c r="G202" s="210"/>
      <c r="H202" s="214">
        <v>33.659999999999997</v>
      </c>
      <c r="I202" s="215"/>
      <c r="J202" s="210"/>
      <c r="K202" s="210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225</v>
      </c>
      <c r="AU202" s="220" t="s">
        <v>83</v>
      </c>
      <c r="AV202" s="12" t="s">
        <v>106</v>
      </c>
      <c r="AW202" s="12" t="s">
        <v>32</v>
      </c>
      <c r="AX202" s="12" t="s">
        <v>83</v>
      </c>
      <c r="AY202" s="220" t="s">
        <v>219</v>
      </c>
    </row>
    <row r="203" spans="1:65" s="2" customFormat="1" ht="24" customHeight="1">
      <c r="A203" s="32"/>
      <c r="B203" s="33"/>
      <c r="C203" s="195" t="s">
        <v>386</v>
      </c>
      <c r="D203" s="195" t="s">
        <v>220</v>
      </c>
      <c r="E203" s="196" t="s">
        <v>387</v>
      </c>
      <c r="F203" s="197" t="s">
        <v>388</v>
      </c>
      <c r="G203" s="198" t="s">
        <v>320</v>
      </c>
      <c r="H203" s="199">
        <v>1797.7349999999999</v>
      </c>
      <c r="I203" s="200"/>
      <c r="J203" s="201">
        <f>ROUND(I203*H203,2)</f>
        <v>0</v>
      </c>
      <c r="K203" s="202"/>
      <c r="L203" s="37"/>
      <c r="M203" s="203" t="s">
        <v>1</v>
      </c>
      <c r="N203" s="204" t="s">
        <v>40</v>
      </c>
      <c r="O203" s="69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07" t="s">
        <v>168</v>
      </c>
      <c r="AT203" s="207" t="s">
        <v>220</v>
      </c>
      <c r="AU203" s="207" t="s">
        <v>83</v>
      </c>
      <c r="AY203" s="15" t="s">
        <v>219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5" t="s">
        <v>83</v>
      </c>
      <c r="BK203" s="208">
        <f>ROUND(I203*H203,2)</f>
        <v>0</v>
      </c>
      <c r="BL203" s="15" t="s">
        <v>168</v>
      </c>
      <c r="BM203" s="207" t="s">
        <v>389</v>
      </c>
    </row>
    <row r="204" spans="1:65" s="13" customFormat="1" ht="11.25">
      <c r="B204" s="221"/>
      <c r="C204" s="222"/>
      <c r="D204" s="211" t="s">
        <v>225</v>
      </c>
      <c r="E204" s="223" t="s">
        <v>1</v>
      </c>
      <c r="F204" s="224" t="s">
        <v>390</v>
      </c>
      <c r="G204" s="222"/>
      <c r="H204" s="223" t="s">
        <v>1</v>
      </c>
      <c r="I204" s="225"/>
      <c r="J204" s="222"/>
      <c r="K204" s="222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225</v>
      </c>
      <c r="AU204" s="230" t="s">
        <v>83</v>
      </c>
      <c r="AV204" s="13" t="s">
        <v>83</v>
      </c>
      <c r="AW204" s="13" t="s">
        <v>32</v>
      </c>
      <c r="AX204" s="13" t="s">
        <v>75</v>
      </c>
      <c r="AY204" s="230" t="s">
        <v>219</v>
      </c>
    </row>
    <row r="205" spans="1:65" s="12" customFormat="1" ht="11.25">
      <c r="B205" s="209"/>
      <c r="C205" s="210"/>
      <c r="D205" s="211" t="s">
        <v>225</v>
      </c>
      <c r="E205" s="212" t="s">
        <v>391</v>
      </c>
      <c r="F205" s="213" t="s">
        <v>392</v>
      </c>
      <c r="G205" s="210"/>
      <c r="H205" s="214">
        <v>1727.7349999999999</v>
      </c>
      <c r="I205" s="215"/>
      <c r="J205" s="210"/>
      <c r="K205" s="210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225</v>
      </c>
      <c r="AU205" s="220" t="s">
        <v>83</v>
      </c>
      <c r="AV205" s="12" t="s">
        <v>106</v>
      </c>
      <c r="AW205" s="12" t="s">
        <v>32</v>
      </c>
      <c r="AX205" s="12" t="s">
        <v>75</v>
      </c>
      <c r="AY205" s="220" t="s">
        <v>219</v>
      </c>
    </row>
    <row r="206" spans="1:65" s="13" customFormat="1" ht="11.25">
      <c r="B206" s="221"/>
      <c r="C206" s="222"/>
      <c r="D206" s="211" t="s">
        <v>225</v>
      </c>
      <c r="E206" s="223" t="s">
        <v>1</v>
      </c>
      <c r="F206" s="224" t="s">
        <v>393</v>
      </c>
      <c r="G206" s="222"/>
      <c r="H206" s="223" t="s">
        <v>1</v>
      </c>
      <c r="I206" s="225"/>
      <c r="J206" s="222"/>
      <c r="K206" s="222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225</v>
      </c>
      <c r="AU206" s="230" t="s">
        <v>83</v>
      </c>
      <c r="AV206" s="13" t="s">
        <v>83</v>
      </c>
      <c r="AW206" s="13" t="s">
        <v>32</v>
      </c>
      <c r="AX206" s="13" t="s">
        <v>75</v>
      </c>
      <c r="AY206" s="230" t="s">
        <v>219</v>
      </c>
    </row>
    <row r="207" spans="1:65" s="12" customFormat="1" ht="11.25">
      <c r="B207" s="209"/>
      <c r="C207" s="210"/>
      <c r="D207" s="211" t="s">
        <v>225</v>
      </c>
      <c r="E207" s="212" t="s">
        <v>130</v>
      </c>
      <c r="F207" s="213" t="s">
        <v>394</v>
      </c>
      <c r="G207" s="210"/>
      <c r="H207" s="214">
        <v>70</v>
      </c>
      <c r="I207" s="215"/>
      <c r="J207" s="210"/>
      <c r="K207" s="210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225</v>
      </c>
      <c r="AU207" s="220" t="s">
        <v>83</v>
      </c>
      <c r="AV207" s="12" t="s">
        <v>106</v>
      </c>
      <c r="AW207" s="12" t="s">
        <v>32</v>
      </c>
      <c r="AX207" s="12" t="s">
        <v>75</v>
      </c>
      <c r="AY207" s="220" t="s">
        <v>219</v>
      </c>
    </row>
    <row r="208" spans="1:65" s="12" customFormat="1" ht="11.25">
      <c r="B208" s="209"/>
      <c r="C208" s="210"/>
      <c r="D208" s="211" t="s">
        <v>225</v>
      </c>
      <c r="E208" s="212" t="s">
        <v>395</v>
      </c>
      <c r="F208" s="213" t="s">
        <v>396</v>
      </c>
      <c r="G208" s="210"/>
      <c r="H208" s="214">
        <v>1797.7349999999999</v>
      </c>
      <c r="I208" s="215"/>
      <c r="J208" s="210"/>
      <c r="K208" s="210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225</v>
      </c>
      <c r="AU208" s="220" t="s">
        <v>83</v>
      </c>
      <c r="AV208" s="12" t="s">
        <v>106</v>
      </c>
      <c r="AW208" s="12" t="s">
        <v>32</v>
      </c>
      <c r="AX208" s="12" t="s">
        <v>83</v>
      </c>
      <c r="AY208" s="220" t="s">
        <v>219</v>
      </c>
    </row>
    <row r="209" spans="1:65" s="2" customFormat="1" ht="36" customHeight="1">
      <c r="A209" s="32"/>
      <c r="B209" s="33"/>
      <c r="C209" s="195" t="s">
        <v>397</v>
      </c>
      <c r="D209" s="195" t="s">
        <v>220</v>
      </c>
      <c r="E209" s="196" t="s">
        <v>398</v>
      </c>
      <c r="F209" s="197" t="s">
        <v>399</v>
      </c>
      <c r="G209" s="198" t="s">
        <v>320</v>
      </c>
      <c r="H209" s="199">
        <v>42233.64</v>
      </c>
      <c r="I209" s="200"/>
      <c r="J209" s="201">
        <f>ROUND(I209*H209,2)</f>
        <v>0</v>
      </c>
      <c r="K209" s="202"/>
      <c r="L209" s="37"/>
      <c r="M209" s="203" t="s">
        <v>1</v>
      </c>
      <c r="N209" s="204" t="s">
        <v>40</v>
      </c>
      <c r="O209" s="69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07" t="s">
        <v>168</v>
      </c>
      <c r="AT209" s="207" t="s">
        <v>220</v>
      </c>
      <c r="AU209" s="207" t="s">
        <v>83</v>
      </c>
      <c r="AY209" s="15" t="s">
        <v>219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5" t="s">
        <v>83</v>
      </c>
      <c r="BK209" s="208">
        <f>ROUND(I209*H209,2)</f>
        <v>0</v>
      </c>
      <c r="BL209" s="15" t="s">
        <v>168</v>
      </c>
      <c r="BM209" s="207" t="s">
        <v>400</v>
      </c>
    </row>
    <row r="210" spans="1:65" s="12" customFormat="1" ht="11.25">
      <c r="B210" s="209"/>
      <c r="C210" s="210"/>
      <c r="D210" s="211" t="s">
        <v>225</v>
      </c>
      <c r="E210" s="212" t="s">
        <v>401</v>
      </c>
      <c r="F210" s="213" t="s">
        <v>402</v>
      </c>
      <c r="G210" s="210"/>
      <c r="H210" s="214">
        <v>42233.64</v>
      </c>
      <c r="I210" s="215"/>
      <c r="J210" s="210"/>
      <c r="K210" s="210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225</v>
      </c>
      <c r="AU210" s="220" t="s">
        <v>83</v>
      </c>
      <c r="AV210" s="12" t="s">
        <v>106</v>
      </c>
      <c r="AW210" s="12" t="s">
        <v>32</v>
      </c>
      <c r="AX210" s="12" t="s">
        <v>83</v>
      </c>
      <c r="AY210" s="220" t="s">
        <v>219</v>
      </c>
    </row>
    <row r="211" spans="1:65" s="2" customFormat="1" ht="24" customHeight="1">
      <c r="A211" s="32"/>
      <c r="B211" s="33"/>
      <c r="C211" s="195" t="s">
        <v>403</v>
      </c>
      <c r="D211" s="195" t="s">
        <v>220</v>
      </c>
      <c r="E211" s="196" t="s">
        <v>404</v>
      </c>
      <c r="F211" s="197" t="s">
        <v>405</v>
      </c>
      <c r="G211" s="198" t="s">
        <v>320</v>
      </c>
      <c r="H211" s="199">
        <v>8.6999999999999993</v>
      </c>
      <c r="I211" s="200"/>
      <c r="J211" s="201">
        <f>ROUND(I211*H211,2)</f>
        <v>0</v>
      </c>
      <c r="K211" s="202"/>
      <c r="L211" s="37"/>
      <c r="M211" s="203" t="s">
        <v>1</v>
      </c>
      <c r="N211" s="204" t="s">
        <v>40</v>
      </c>
      <c r="O211" s="69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07" t="s">
        <v>168</v>
      </c>
      <c r="AT211" s="207" t="s">
        <v>220</v>
      </c>
      <c r="AU211" s="207" t="s">
        <v>83</v>
      </c>
      <c r="AY211" s="15" t="s">
        <v>219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5" t="s">
        <v>83</v>
      </c>
      <c r="BK211" s="208">
        <f>ROUND(I211*H211,2)</f>
        <v>0</v>
      </c>
      <c r="BL211" s="15" t="s">
        <v>168</v>
      </c>
      <c r="BM211" s="207" t="s">
        <v>406</v>
      </c>
    </row>
    <row r="212" spans="1:65" s="12" customFormat="1" ht="11.25">
      <c r="B212" s="209"/>
      <c r="C212" s="210"/>
      <c r="D212" s="211" t="s">
        <v>225</v>
      </c>
      <c r="E212" s="212" t="s">
        <v>407</v>
      </c>
      <c r="F212" s="213" t="s">
        <v>408</v>
      </c>
      <c r="G212" s="210"/>
      <c r="H212" s="214">
        <v>8.6999999999999993</v>
      </c>
      <c r="I212" s="215"/>
      <c r="J212" s="210"/>
      <c r="K212" s="210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225</v>
      </c>
      <c r="AU212" s="220" t="s">
        <v>83</v>
      </c>
      <c r="AV212" s="12" t="s">
        <v>106</v>
      </c>
      <c r="AW212" s="12" t="s">
        <v>32</v>
      </c>
      <c r="AX212" s="12" t="s">
        <v>83</v>
      </c>
      <c r="AY212" s="220" t="s">
        <v>219</v>
      </c>
    </row>
    <row r="213" spans="1:65" s="2" customFormat="1" ht="24" customHeight="1">
      <c r="A213" s="32"/>
      <c r="B213" s="33"/>
      <c r="C213" s="195" t="s">
        <v>409</v>
      </c>
      <c r="D213" s="195" t="s">
        <v>220</v>
      </c>
      <c r="E213" s="196" t="s">
        <v>410</v>
      </c>
      <c r="F213" s="197" t="s">
        <v>411</v>
      </c>
      <c r="G213" s="198" t="s">
        <v>412</v>
      </c>
      <c r="H213" s="199">
        <v>3167.5230000000001</v>
      </c>
      <c r="I213" s="200"/>
      <c r="J213" s="201">
        <f>ROUND(I213*H213,2)</f>
        <v>0</v>
      </c>
      <c r="K213" s="202"/>
      <c r="L213" s="37"/>
      <c r="M213" s="203" t="s">
        <v>1</v>
      </c>
      <c r="N213" s="204" t="s">
        <v>40</v>
      </c>
      <c r="O213" s="69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07" t="s">
        <v>168</v>
      </c>
      <c r="AT213" s="207" t="s">
        <v>220</v>
      </c>
      <c r="AU213" s="207" t="s">
        <v>83</v>
      </c>
      <c r="AY213" s="15" t="s">
        <v>219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5" t="s">
        <v>83</v>
      </c>
      <c r="BK213" s="208">
        <f>ROUND(I213*H213,2)</f>
        <v>0</v>
      </c>
      <c r="BL213" s="15" t="s">
        <v>168</v>
      </c>
      <c r="BM213" s="207" t="s">
        <v>413</v>
      </c>
    </row>
    <row r="214" spans="1:65" s="12" customFormat="1" ht="11.25">
      <c r="B214" s="209"/>
      <c r="C214" s="210"/>
      <c r="D214" s="211" t="s">
        <v>225</v>
      </c>
      <c r="E214" s="212" t="s">
        <v>414</v>
      </c>
      <c r="F214" s="213" t="s">
        <v>415</v>
      </c>
      <c r="G214" s="210"/>
      <c r="H214" s="214">
        <v>3167.5230000000001</v>
      </c>
      <c r="I214" s="215"/>
      <c r="J214" s="210"/>
      <c r="K214" s="210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225</v>
      </c>
      <c r="AU214" s="220" t="s">
        <v>83</v>
      </c>
      <c r="AV214" s="12" t="s">
        <v>106</v>
      </c>
      <c r="AW214" s="12" t="s">
        <v>32</v>
      </c>
      <c r="AX214" s="12" t="s">
        <v>83</v>
      </c>
      <c r="AY214" s="220" t="s">
        <v>219</v>
      </c>
    </row>
    <row r="215" spans="1:65" s="2" customFormat="1" ht="16.5" customHeight="1">
      <c r="A215" s="32"/>
      <c r="B215" s="33"/>
      <c r="C215" s="195" t="s">
        <v>416</v>
      </c>
      <c r="D215" s="195" t="s">
        <v>220</v>
      </c>
      <c r="E215" s="196" t="s">
        <v>417</v>
      </c>
      <c r="F215" s="197" t="s">
        <v>418</v>
      </c>
      <c r="G215" s="198" t="s">
        <v>320</v>
      </c>
      <c r="H215" s="199">
        <v>1759.7349999999999</v>
      </c>
      <c r="I215" s="200"/>
      <c r="J215" s="201">
        <f>ROUND(I215*H215,2)</f>
        <v>0</v>
      </c>
      <c r="K215" s="202"/>
      <c r="L215" s="37"/>
      <c r="M215" s="203" t="s">
        <v>1</v>
      </c>
      <c r="N215" s="204" t="s">
        <v>40</v>
      </c>
      <c r="O215" s="69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07" t="s">
        <v>168</v>
      </c>
      <c r="AT215" s="207" t="s">
        <v>220</v>
      </c>
      <c r="AU215" s="207" t="s">
        <v>83</v>
      </c>
      <c r="AY215" s="15" t="s">
        <v>219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5" t="s">
        <v>83</v>
      </c>
      <c r="BK215" s="208">
        <f>ROUND(I215*H215,2)</f>
        <v>0</v>
      </c>
      <c r="BL215" s="15" t="s">
        <v>168</v>
      </c>
      <c r="BM215" s="207" t="s">
        <v>419</v>
      </c>
    </row>
    <row r="216" spans="1:65" s="12" customFormat="1" ht="11.25">
      <c r="B216" s="209"/>
      <c r="C216" s="210"/>
      <c r="D216" s="211" t="s">
        <v>225</v>
      </c>
      <c r="E216" s="212" t="s">
        <v>420</v>
      </c>
      <c r="F216" s="213" t="s">
        <v>421</v>
      </c>
      <c r="G216" s="210"/>
      <c r="H216" s="214">
        <v>1759.7349999999999</v>
      </c>
      <c r="I216" s="215"/>
      <c r="J216" s="210"/>
      <c r="K216" s="210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225</v>
      </c>
      <c r="AU216" s="220" t="s">
        <v>83</v>
      </c>
      <c r="AV216" s="12" t="s">
        <v>106</v>
      </c>
      <c r="AW216" s="12" t="s">
        <v>32</v>
      </c>
      <c r="AX216" s="12" t="s">
        <v>83</v>
      </c>
      <c r="AY216" s="220" t="s">
        <v>219</v>
      </c>
    </row>
    <row r="217" spans="1:65" s="2" customFormat="1" ht="24" customHeight="1">
      <c r="A217" s="32"/>
      <c r="B217" s="33"/>
      <c r="C217" s="195" t="s">
        <v>422</v>
      </c>
      <c r="D217" s="195" t="s">
        <v>220</v>
      </c>
      <c r="E217" s="196" t="s">
        <v>423</v>
      </c>
      <c r="F217" s="197" t="s">
        <v>424</v>
      </c>
      <c r="G217" s="198" t="s">
        <v>320</v>
      </c>
      <c r="H217" s="199">
        <v>75.314999999999998</v>
      </c>
      <c r="I217" s="200"/>
      <c r="J217" s="201">
        <f>ROUND(I217*H217,2)</f>
        <v>0</v>
      </c>
      <c r="K217" s="202"/>
      <c r="L217" s="37"/>
      <c r="M217" s="203" t="s">
        <v>1</v>
      </c>
      <c r="N217" s="204" t="s">
        <v>40</v>
      </c>
      <c r="O217" s="69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07" t="s">
        <v>168</v>
      </c>
      <c r="AT217" s="207" t="s">
        <v>220</v>
      </c>
      <c r="AU217" s="207" t="s">
        <v>83</v>
      </c>
      <c r="AY217" s="15" t="s">
        <v>219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5" t="s">
        <v>83</v>
      </c>
      <c r="BK217" s="208">
        <f>ROUND(I217*H217,2)</f>
        <v>0</v>
      </c>
      <c r="BL217" s="15" t="s">
        <v>168</v>
      </c>
      <c r="BM217" s="207" t="s">
        <v>425</v>
      </c>
    </row>
    <row r="218" spans="1:65" s="13" customFormat="1" ht="11.25">
      <c r="B218" s="221"/>
      <c r="C218" s="222"/>
      <c r="D218" s="211" t="s">
        <v>225</v>
      </c>
      <c r="E218" s="223" t="s">
        <v>1</v>
      </c>
      <c r="F218" s="224" t="s">
        <v>344</v>
      </c>
      <c r="G218" s="222"/>
      <c r="H218" s="223" t="s">
        <v>1</v>
      </c>
      <c r="I218" s="225"/>
      <c r="J218" s="222"/>
      <c r="K218" s="222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225</v>
      </c>
      <c r="AU218" s="230" t="s">
        <v>83</v>
      </c>
      <c r="AV218" s="13" t="s">
        <v>83</v>
      </c>
      <c r="AW218" s="13" t="s">
        <v>32</v>
      </c>
      <c r="AX218" s="13" t="s">
        <v>75</v>
      </c>
      <c r="AY218" s="230" t="s">
        <v>219</v>
      </c>
    </row>
    <row r="219" spans="1:65" s="12" customFormat="1" ht="11.25">
      <c r="B219" s="209"/>
      <c r="C219" s="210"/>
      <c r="D219" s="211" t="s">
        <v>225</v>
      </c>
      <c r="E219" s="212" t="s">
        <v>426</v>
      </c>
      <c r="F219" s="213" t="s">
        <v>427</v>
      </c>
      <c r="G219" s="210"/>
      <c r="H219" s="214">
        <v>36</v>
      </c>
      <c r="I219" s="215"/>
      <c r="J219" s="210"/>
      <c r="K219" s="210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225</v>
      </c>
      <c r="AU219" s="220" t="s">
        <v>83</v>
      </c>
      <c r="AV219" s="12" t="s">
        <v>106</v>
      </c>
      <c r="AW219" s="12" t="s">
        <v>32</v>
      </c>
      <c r="AX219" s="12" t="s">
        <v>75</v>
      </c>
      <c r="AY219" s="220" t="s">
        <v>219</v>
      </c>
    </row>
    <row r="220" spans="1:65" s="13" customFormat="1" ht="11.25">
      <c r="B220" s="221"/>
      <c r="C220" s="222"/>
      <c r="D220" s="211" t="s">
        <v>225</v>
      </c>
      <c r="E220" s="223" t="s">
        <v>1</v>
      </c>
      <c r="F220" s="224" t="s">
        <v>347</v>
      </c>
      <c r="G220" s="222"/>
      <c r="H220" s="223" t="s">
        <v>1</v>
      </c>
      <c r="I220" s="225"/>
      <c r="J220" s="222"/>
      <c r="K220" s="222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225</v>
      </c>
      <c r="AU220" s="230" t="s">
        <v>83</v>
      </c>
      <c r="AV220" s="13" t="s">
        <v>83</v>
      </c>
      <c r="AW220" s="13" t="s">
        <v>32</v>
      </c>
      <c r="AX220" s="13" t="s">
        <v>75</v>
      </c>
      <c r="AY220" s="230" t="s">
        <v>219</v>
      </c>
    </row>
    <row r="221" spans="1:65" s="12" customFormat="1" ht="11.25">
      <c r="B221" s="209"/>
      <c r="C221" s="210"/>
      <c r="D221" s="211" t="s">
        <v>225</v>
      </c>
      <c r="E221" s="212" t="s">
        <v>132</v>
      </c>
      <c r="F221" s="213" t="s">
        <v>428</v>
      </c>
      <c r="G221" s="210"/>
      <c r="H221" s="214">
        <v>27.495000000000001</v>
      </c>
      <c r="I221" s="215"/>
      <c r="J221" s="210"/>
      <c r="K221" s="210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225</v>
      </c>
      <c r="AU221" s="220" t="s">
        <v>83</v>
      </c>
      <c r="AV221" s="12" t="s">
        <v>106</v>
      </c>
      <c r="AW221" s="12" t="s">
        <v>32</v>
      </c>
      <c r="AX221" s="12" t="s">
        <v>75</v>
      </c>
      <c r="AY221" s="220" t="s">
        <v>219</v>
      </c>
    </row>
    <row r="222" spans="1:65" s="13" customFormat="1" ht="11.25">
      <c r="B222" s="221"/>
      <c r="C222" s="222"/>
      <c r="D222" s="211" t="s">
        <v>225</v>
      </c>
      <c r="E222" s="223" t="s">
        <v>1</v>
      </c>
      <c r="F222" s="224" t="s">
        <v>349</v>
      </c>
      <c r="G222" s="222"/>
      <c r="H222" s="223" t="s">
        <v>1</v>
      </c>
      <c r="I222" s="225"/>
      <c r="J222" s="222"/>
      <c r="K222" s="222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225</v>
      </c>
      <c r="AU222" s="230" t="s">
        <v>83</v>
      </c>
      <c r="AV222" s="13" t="s">
        <v>83</v>
      </c>
      <c r="AW222" s="13" t="s">
        <v>32</v>
      </c>
      <c r="AX222" s="13" t="s">
        <v>75</v>
      </c>
      <c r="AY222" s="230" t="s">
        <v>219</v>
      </c>
    </row>
    <row r="223" spans="1:65" s="12" customFormat="1" ht="11.25">
      <c r="B223" s="209"/>
      <c r="C223" s="210"/>
      <c r="D223" s="211" t="s">
        <v>225</v>
      </c>
      <c r="E223" s="212" t="s">
        <v>134</v>
      </c>
      <c r="F223" s="213" t="s">
        <v>429</v>
      </c>
      <c r="G223" s="210"/>
      <c r="H223" s="214">
        <v>11.82</v>
      </c>
      <c r="I223" s="215"/>
      <c r="J223" s="210"/>
      <c r="K223" s="210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225</v>
      </c>
      <c r="AU223" s="220" t="s">
        <v>83</v>
      </c>
      <c r="AV223" s="12" t="s">
        <v>106</v>
      </c>
      <c r="AW223" s="12" t="s">
        <v>32</v>
      </c>
      <c r="AX223" s="12" t="s">
        <v>75</v>
      </c>
      <c r="AY223" s="220" t="s">
        <v>219</v>
      </c>
    </row>
    <row r="224" spans="1:65" s="12" customFormat="1" ht="11.25">
      <c r="B224" s="209"/>
      <c r="C224" s="210"/>
      <c r="D224" s="211" t="s">
        <v>225</v>
      </c>
      <c r="E224" s="212" t="s">
        <v>430</v>
      </c>
      <c r="F224" s="213" t="s">
        <v>431</v>
      </c>
      <c r="G224" s="210"/>
      <c r="H224" s="214">
        <v>75.314999999999998</v>
      </c>
      <c r="I224" s="215"/>
      <c r="J224" s="210"/>
      <c r="K224" s="210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225</v>
      </c>
      <c r="AU224" s="220" t="s">
        <v>83</v>
      </c>
      <c r="AV224" s="12" t="s">
        <v>106</v>
      </c>
      <c r="AW224" s="12" t="s">
        <v>32</v>
      </c>
      <c r="AX224" s="12" t="s">
        <v>83</v>
      </c>
      <c r="AY224" s="220" t="s">
        <v>219</v>
      </c>
    </row>
    <row r="225" spans="1:65" s="2" customFormat="1" ht="16.5" customHeight="1">
      <c r="A225" s="32"/>
      <c r="B225" s="33"/>
      <c r="C225" s="231" t="s">
        <v>432</v>
      </c>
      <c r="D225" s="231" t="s">
        <v>288</v>
      </c>
      <c r="E225" s="232" t="s">
        <v>433</v>
      </c>
      <c r="F225" s="233" t="s">
        <v>434</v>
      </c>
      <c r="G225" s="234" t="s">
        <v>412</v>
      </c>
      <c r="H225" s="235">
        <v>150.63</v>
      </c>
      <c r="I225" s="236"/>
      <c r="J225" s="237">
        <f>ROUND(I225*H225,2)</f>
        <v>0</v>
      </c>
      <c r="K225" s="238"/>
      <c r="L225" s="239"/>
      <c r="M225" s="240" t="s">
        <v>1</v>
      </c>
      <c r="N225" s="241" t="s">
        <v>40</v>
      </c>
      <c r="O225" s="69"/>
      <c r="P225" s="205">
        <f>O225*H225</f>
        <v>0</v>
      </c>
      <c r="Q225" s="205">
        <v>1</v>
      </c>
      <c r="R225" s="205">
        <f>Q225*H225</f>
        <v>150.63</v>
      </c>
      <c r="S225" s="205">
        <v>0</v>
      </c>
      <c r="T225" s="20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207" t="s">
        <v>275</v>
      </c>
      <c r="AT225" s="207" t="s">
        <v>288</v>
      </c>
      <c r="AU225" s="207" t="s">
        <v>83</v>
      </c>
      <c r="AY225" s="15" t="s">
        <v>219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5" t="s">
        <v>83</v>
      </c>
      <c r="BK225" s="208">
        <f>ROUND(I225*H225,2)</f>
        <v>0</v>
      </c>
      <c r="BL225" s="15" t="s">
        <v>168</v>
      </c>
      <c r="BM225" s="207" t="s">
        <v>435</v>
      </c>
    </row>
    <row r="226" spans="1:65" s="12" customFormat="1" ht="11.25">
      <c r="B226" s="209"/>
      <c r="C226" s="210"/>
      <c r="D226" s="211" t="s">
        <v>225</v>
      </c>
      <c r="E226" s="212" t="s">
        <v>436</v>
      </c>
      <c r="F226" s="213" t="s">
        <v>437</v>
      </c>
      <c r="G226" s="210"/>
      <c r="H226" s="214">
        <v>150.63</v>
      </c>
      <c r="I226" s="215"/>
      <c r="J226" s="210"/>
      <c r="K226" s="210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225</v>
      </c>
      <c r="AU226" s="220" t="s">
        <v>83</v>
      </c>
      <c r="AV226" s="12" t="s">
        <v>106</v>
      </c>
      <c r="AW226" s="12" t="s">
        <v>32</v>
      </c>
      <c r="AX226" s="12" t="s">
        <v>83</v>
      </c>
      <c r="AY226" s="220" t="s">
        <v>219</v>
      </c>
    </row>
    <row r="227" spans="1:65" s="2" customFormat="1" ht="24" customHeight="1">
      <c r="A227" s="32"/>
      <c r="B227" s="33"/>
      <c r="C227" s="195" t="s">
        <v>438</v>
      </c>
      <c r="D227" s="195" t="s">
        <v>220</v>
      </c>
      <c r="E227" s="196" t="s">
        <v>439</v>
      </c>
      <c r="F227" s="197" t="s">
        <v>440</v>
      </c>
      <c r="G227" s="198" t="s">
        <v>320</v>
      </c>
      <c r="H227" s="199">
        <v>167.74199999999999</v>
      </c>
      <c r="I227" s="200"/>
      <c r="J227" s="201">
        <f>ROUND(I227*H227,2)</f>
        <v>0</v>
      </c>
      <c r="K227" s="202"/>
      <c r="L227" s="37"/>
      <c r="M227" s="203" t="s">
        <v>1</v>
      </c>
      <c r="N227" s="204" t="s">
        <v>40</v>
      </c>
      <c r="O227" s="69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207" t="s">
        <v>168</v>
      </c>
      <c r="AT227" s="207" t="s">
        <v>220</v>
      </c>
      <c r="AU227" s="207" t="s">
        <v>83</v>
      </c>
      <c r="AY227" s="15" t="s">
        <v>219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5" t="s">
        <v>83</v>
      </c>
      <c r="BK227" s="208">
        <f>ROUND(I227*H227,2)</f>
        <v>0</v>
      </c>
      <c r="BL227" s="15" t="s">
        <v>168</v>
      </c>
      <c r="BM227" s="207" t="s">
        <v>441</v>
      </c>
    </row>
    <row r="228" spans="1:65" s="13" customFormat="1" ht="11.25">
      <c r="B228" s="221"/>
      <c r="C228" s="222"/>
      <c r="D228" s="211" t="s">
        <v>225</v>
      </c>
      <c r="E228" s="223" t="s">
        <v>1</v>
      </c>
      <c r="F228" s="224" t="s">
        <v>357</v>
      </c>
      <c r="G228" s="222"/>
      <c r="H228" s="223" t="s">
        <v>1</v>
      </c>
      <c r="I228" s="225"/>
      <c r="J228" s="222"/>
      <c r="K228" s="222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225</v>
      </c>
      <c r="AU228" s="230" t="s">
        <v>83</v>
      </c>
      <c r="AV228" s="13" t="s">
        <v>83</v>
      </c>
      <c r="AW228" s="13" t="s">
        <v>32</v>
      </c>
      <c r="AX228" s="13" t="s">
        <v>75</v>
      </c>
      <c r="AY228" s="230" t="s">
        <v>219</v>
      </c>
    </row>
    <row r="229" spans="1:65" s="12" customFormat="1" ht="22.5">
      <c r="B229" s="209"/>
      <c r="C229" s="210"/>
      <c r="D229" s="211" t="s">
        <v>225</v>
      </c>
      <c r="E229" s="212" t="s">
        <v>442</v>
      </c>
      <c r="F229" s="213" t="s">
        <v>443</v>
      </c>
      <c r="G229" s="210"/>
      <c r="H229" s="214">
        <v>48.436</v>
      </c>
      <c r="I229" s="215"/>
      <c r="J229" s="210"/>
      <c r="K229" s="210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225</v>
      </c>
      <c r="AU229" s="220" t="s">
        <v>83</v>
      </c>
      <c r="AV229" s="12" t="s">
        <v>106</v>
      </c>
      <c r="AW229" s="12" t="s">
        <v>32</v>
      </c>
      <c r="AX229" s="12" t="s">
        <v>75</v>
      </c>
      <c r="AY229" s="220" t="s">
        <v>219</v>
      </c>
    </row>
    <row r="230" spans="1:65" s="13" customFormat="1" ht="11.25">
      <c r="B230" s="221"/>
      <c r="C230" s="222"/>
      <c r="D230" s="211" t="s">
        <v>225</v>
      </c>
      <c r="E230" s="223" t="s">
        <v>1</v>
      </c>
      <c r="F230" s="224" t="s">
        <v>444</v>
      </c>
      <c r="G230" s="222"/>
      <c r="H230" s="223" t="s">
        <v>1</v>
      </c>
      <c r="I230" s="225"/>
      <c r="J230" s="222"/>
      <c r="K230" s="222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225</v>
      </c>
      <c r="AU230" s="230" t="s">
        <v>83</v>
      </c>
      <c r="AV230" s="13" t="s">
        <v>83</v>
      </c>
      <c r="AW230" s="13" t="s">
        <v>32</v>
      </c>
      <c r="AX230" s="13" t="s">
        <v>75</v>
      </c>
      <c r="AY230" s="230" t="s">
        <v>219</v>
      </c>
    </row>
    <row r="231" spans="1:65" s="12" customFormat="1" ht="11.25">
      <c r="B231" s="209"/>
      <c r="C231" s="210"/>
      <c r="D231" s="211" t="s">
        <v>225</v>
      </c>
      <c r="E231" s="212" t="s">
        <v>136</v>
      </c>
      <c r="F231" s="213" t="s">
        <v>445</v>
      </c>
      <c r="G231" s="210"/>
      <c r="H231" s="214">
        <v>11.898</v>
      </c>
      <c r="I231" s="215"/>
      <c r="J231" s="210"/>
      <c r="K231" s="210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225</v>
      </c>
      <c r="AU231" s="220" t="s">
        <v>83</v>
      </c>
      <c r="AV231" s="12" t="s">
        <v>106</v>
      </c>
      <c r="AW231" s="12" t="s">
        <v>32</v>
      </c>
      <c r="AX231" s="12" t="s">
        <v>75</v>
      </c>
      <c r="AY231" s="220" t="s">
        <v>219</v>
      </c>
    </row>
    <row r="232" spans="1:65" s="13" customFormat="1" ht="11.25">
      <c r="B232" s="221"/>
      <c r="C232" s="222"/>
      <c r="D232" s="211" t="s">
        <v>225</v>
      </c>
      <c r="E232" s="223" t="s">
        <v>1</v>
      </c>
      <c r="F232" s="224" t="s">
        <v>360</v>
      </c>
      <c r="G232" s="222"/>
      <c r="H232" s="223" t="s">
        <v>1</v>
      </c>
      <c r="I232" s="225"/>
      <c r="J232" s="222"/>
      <c r="K232" s="222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225</v>
      </c>
      <c r="AU232" s="230" t="s">
        <v>83</v>
      </c>
      <c r="AV232" s="13" t="s">
        <v>83</v>
      </c>
      <c r="AW232" s="13" t="s">
        <v>32</v>
      </c>
      <c r="AX232" s="13" t="s">
        <v>75</v>
      </c>
      <c r="AY232" s="230" t="s">
        <v>219</v>
      </c>
    </row>
    <row r="233" spans="1:65" s="12" customFormat="1" ht="22.5">
      <c r="B233" s="209"/>
      <c r="C233" s="210"/>
      <c r="D233" s="211" t="s">
        <v>225</v>
      </c>
      <c r="E233" s="212" t="s">
        <v>138</v>
      </c>
      <c r="F233" s="213" t="s">
        <v>361</v>
      </c>
      <c r="G233" s="210"/>
      <c r="H233" s="214">
        <v>37.488</v>
      </c>
      <c r="I233" s="215"/>
      <c r="J233" s="210"/>
      <c r="K233" s="210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225</v>
      </c>
      <c r="AU233" s="220" t="s">
        <v>83</v>
      </c>
      <c r="AV233" s="12" t="s">
        <v>106</v>
      </c>
      <c r="AW233" s="12" t="s">
        <v>32</v>
      </c>
      <c r="AX233" s="12" t="s">
        <v>75</v>
      </c>
      <c r="AY233" s="220" t="s">
        <v>219</v>
      </c>
    </row>
    <row r="234" spans="1:65" s="13" customFormat="1" ht="11.25">
      <c r="B234" s="221"/>
      <c r="C234" s="222"/>
      <c r="D234" s="211" t="s">
        <v>225</v>
      </c>
      <c r="E234" s="223" t="s">
        <v>1</v>
      </c>
      <c r="F234" s="224" t="s">
        <v>446</v>
      </c>
      <c r="G234" s="222"/>
      <c r="H234" s="223" t="s">
        <v>1</v>
      </c>
      <c r="I234" s="225"/>
      <c r="J234" s="222"/>
      <c r="K234" s="222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225</v>
      </c>
      <c r="AU234" s="230" t="s">
        <v>83</v>
      </c>
      <c r="AV234" s="13" t="s">
        <v>83</v>
      </c>
      <c r="AW234" s="13" t="s">
        <v>32</v>
      </c>
      <c r="AX234" s="13" t="s">
        <v>75</v>
      </c>
      <c r="AY234" s="230" t="s">
        <v>219</v>
      </c>
    </row>
    <row r="235" spans="1:65" s="12" customFormat="1" ht="11.25">
      <c r="B235" s="209"/>
      <c r="C235" s="210"/>
      <c r="D235" s="211" t="s">
        <v>225</v>
      </c>
      <c r="E235" s="212" t="s">
        <v>139</v>
      </c>
      <c r="F235" s="213" t="s">
        <v>362</v>
      </c>
      <c r="G235" s="210"/>
      <c r="H235" s="214">
        <v>62</v>
      </c>
      <c r="I235" s="215"/>
      <c r="J235" s="210"/>
      <c r="K235" s="210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225</v>
      </c>
      <c r="AU235" s="220" t="s">
        <v>83</v>
      </c>
      <c r="AV235" s="12" t="s">
        <v>106</v>
      </c>
      <c r="AW235" s="12" t="s">
        <v>32</v>
      </c>
      <c r="AX235" s="12" t="s">
        <v>75</v>
      </c>
      <c r="AY235" s="220" t="s">
        <v>219</v>
      </c>
    </row>
    <row r="236" spans="1:65" s="13" customFormat="1" ht="11.25">
      <c r="B236" s="221"/>
      <c r="C236" s="222"/>
      <c r="D236" s="211" t="s">
        <v>225</v>
      </c>
      <c r="E236" s="223" t="s">
        <v>1</v>
      </c>
      <c r="F236" s="224" t="s">
        <v>447</v>
      </c>
      <c r="G236" s="222"/>
      <c r="H236" s="223" t="s">
        <v>1</v>
      </c>
      <c r="I236" s="225"/>
      <c r="J236" s="222"/>
      <c r="K236" s="222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225</v>
      </c>
      <c r="AU236" s="230" t="s">
        <v>83</v>
      </c>
      <c r="AV236" s="13" t="s">
        <v>83</v>
      </c>
      <c r="AW236" s="13" t="s">
        <v>32</v>
      </c>
      <c r="AX236" s="13" t="s">
        <v>75</v>
      </c>
      <c r="AY236" s="230" t="s">
        <v>219</v>
      </c>
    </row>
    <row r="237" spans="1:65" s="12" customFormat="1" ht="11.25">
      <c r="B237" s="209"/>
      <c r="C237" s="210"/>
      <c r="D237" s="211" t="s">
        <v>225</v>
      </c>
      <c r="E237" s="212" t="s">
        <v>140</v>
      </c>
      <c r="F237" s="213" t="s">
        <v>366</v>
      </c>
      <c r="G237" s="210"/>
      <c r="H237" s="214">
        <v>7.92</v>
      </c>
      <c r="I237" s="215"/>
      <c r="J237" s="210"/>
      <c r="K237" s="210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225</v>
      </c>
      <c r="AU237" s="220" t="s">
        <v>83</v>
      </c>
      <c r="AV237" s="12" t="s">
        <v>106</v>
      </c>
      <c r="AW237" s="12" t="s">
        <v>32</v>
      </c>
      <c r="AX237" s="12" t="s">
        <v>75</v>
      </c>
      <c r="AY237" s="220" t="s">
        <v>219</v>
      </c>
    </row>
    <row r="238" spans="1:65" s="12" customFormat="1" ht="11.25">
      <c r="B238" s="209"/>
      <c r="C238" s="210"/>
      <c r="D238" s="211" t="s">
        <v>225</v>
      </c>
      <c r="E238" s="212" t="s">
        <v>448</v>
      </c>
      <c r="F238" s="213" t="s">
        <v>449</v>
      </c>
      <c r="G238" s="210"/>
      <c r="H238" s="214">
        <v>167.74199999999999</v>
      </c>
      <c r="I238" s="215"/>
      <c r="J238" s="210"/>
      <c r="K238" s="210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225</v>
      </c>
      <c r="AU238" s="220" t="s">
        <v>83</v>
      </c>
      <c r="AV238" s="12" t="s">
        <v>106</v>
      </c>
      <c r="AW238" s="12" t="s">
        <v>32</v>
      </c>
      <c r="AX238" s="12" t="s">
        <v>83</v>
      </c>
      <c r="AY238" s="220" t="s">
        <v>219</v>
      </c>
    </row>
    <row r="239" spans="1:65" s="2" customFormat="1" ht="16.5" customHeight="1">
      <c r="A239" s="32"/>
      <c r="B239" s="33"/>
      <c r="C239" s="231" t="s">
        <v>450</v>
      </c>
      <c r="D239" s="231" t="s">
        <v>288</v>
      </c>
      <c r="E239" s="232" t="s">
        <v>451</v>
      </c>
      <c r="F239" s="233" t="s">
        <v>452</v>
      </c>
      <c r="G239" s="234" t="s">
        <v>412</v>
      </c>
      <c r="H239" s="235">
        <v>335.48399999999998</v>
      </c>
      <c r="I239" s="236"/>
      <c r="J239" s="237">
        <f>ROUND(I239*H239,2)</f>
        <v>0</v>
      </c>
      <c r="K239" s="238"/>
      <c r="L239" s="239"/>
      <c r="M239" s="240" t="s">
        <v>1</v>
      </c>
      <c r="N239" s="241" t="s">
        <v>40</v>
      </c>
      <c r="O239" s="69"/>
      <c r="P239" s="205">
        <f>O239*H239</f>
        <v>0</v>
      </c>
      <c r="Q239" s="205">
        <v>1</v>
      </c>
      <c r="R239" s="205">
        <f>Q239*H239</f>
        <v>335.48399999999998</v>
      </c>
      <c r="S239" s="205">
        <v>0</v>
      </c>
      <c r="T239" s="206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207" t="s">
        <v>275</v>
      </c>
      <c r="AT239" s="207" t="s">
        <v>288</v>
      </c>
      <c r="AU239" s="207" t="s">
        <v>83</v>
      </c>
      <c r="AY239" s="15" t="s">
        <v>219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5" t="s">
        <v>83</v>
      </c>
      <c r="BK239" s="208">
        <f>ROUND(I239*H239,2)</f>
        <v>0</v>
      </c>
      <c r="BL239" s="15" t="s">
        <v>168</v>
      </c>
      <c r="BM239" s="207" t="s">
        <v>453</v>
      </c>
    </row>
    <row r="240" spans="1:65" s="12" customFormat="1" ht="11.25">
      <c r="B240" s="209"/>
      <c r="C240" s="210"/>
      <c r="D240" s="211" t="s">
        <v>225</v>
      </c>
      <c r="E240" s="212" t="s">
        <v>454</v>
      </c>
      <c r="F240" s="213" t="s">
        <v>455</v>
      </c>
      <c r="G240" s="210"/>
      <c r="H240" s="214">
        <v>335.48399999999998</v>
      </c>
      <c r="I240" s="215"/>
      <c r="J240" s="210"/>
      <c r="K240" s="210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225</v>
      </c>
      <c r="AU240" s="220" t="s">
        <v>83</v>
      </c>
      <c r="AV240" s="12" t="s">
        <v>106</v>
      </c>
      <c r="AW240" s="12" t="s">
        <v>32</v>
      </c>
      <c r="AX240" s="12" t="s">
        <v>83</v>
      </c>
      <c r="AY240" s="220" t="s">
        <v>219</v>
      </c>
    </row>
    <row r="241" spans="1:65" s="2" customFormat="1" ht="24" customHeight="1">
      <c r="A241" s="32"/>
      <c r="B241" s="33"/>
      <c r="C241" s="195" t="s">
        <v>456</v>
      </c>
      <c r="D241" s="195" t="s">
        <v>220</v>
      </c>
      <c r="E241" s="196" t="s">
        <v>457</v>
      </c>
      <c r="F241" s="197" t="s">
        <v>458</v>
      </c>
      <c r="G241" s="198" t="s">
        <v>223</v>
      </c>
      <c r="H241" s="199">
        <v>1017</v>
      </c>
      <c r="I241" s="200"/>
      <c r="J241" s="201">
        <f>ROUND(I241*H241,2)</f>
        <v>0</v>
      </c>
      <c r="K241" s="202"/>
      <c r="L241" s="37"/>
      <c r="M241" s="203" t="s">
        <v>1</v>
      </c>
      <c r="N241" s="204" t="s">
        <v>40</v>
      </c>
      <c r="O241" s="69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207" t="s">
        <v>168</v>
      </c>
      <c r="AT241" s="207" t="s">
        <v>220</v>
      </c>
      <c r="AU241" s="207" t="s">
        <v>83</v>
      </c>
      <c r="AY241" s="15" t="s">
        <v>219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5" t="s">
        <v>83</v>
      </c>
      <c r="BK241" s="208">
        <f>ROUND(I241*H241,2)</f>
        <v>0</v>
      </c>
      <c r="BL241" s="15" t="s">
        <v>168</v>
      </c>
      <c r="BM241" s="207" t="s">
        <v>459</v>
      </c>
    </row>
    <row r="242" spans="1:65" s="12" customFormat="1" ht="11.25">
      <c r="B242" s="209"/>
      <c r="C242" s="210"/>
      <c r="D242" s="211" t="s">
        <v>225</v>
      </c>
      <c r="E242" s="212" t="s">
        <v>460</v>
      </c>
      <c r="F242" s="213" t="s">
        <v>461</v>
      </c>
      <c r="G242" s="210"/>
      <c r="H242" s="214">
        <v>1017</v>
      </c>
      <c r="I242" s="215"/>
      <c r="J242" s="210"/>
      <c r="K242" s="210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225</v>
      </c>
      <c r="AU242" s="220" t="s">
        <v>83</v>
      </c>
      <c r="AV242" s="12" t="s">
        <v>106</v>
      </c>
      <c r="AW242" s="12" t="s">
        <v>32</v>
      </c>
      <c r="AX242" s="12" t="s">
        <v>83</v>
      </c>
      <c r="AY242" s="220" t="s">
        <v>219</v>
      </c>
    </row>
    <row r="243" spans="1:65" s="2" customFormat="1" ht="24" customHeight="1">
      <c r="A243" s="32"/>
      <c r="B243" s="33"/>
      <c r="C243" s="195" t="s">
        <v>462</v>
      </c>
      <c r="D243" s="195" t="s">
        <v>220</v>
      </c>
      <c r="E243" s="196" t="s">
        <v>463</v>
      </c>
      <c r="F243" s="197" t="s">
        <v>464</v>
      </c>
      <c r="G243" s="198" t="s">
        <v>223</v>
      </c>
      <c r="H243" s="199">
        <v>1017</v>
      </c>
      <c r="I243" s="200"/>
      <c r="J243" s="201">
        <f>ROUND(I243*H243,2)</f>
        <v>0</v>
      </c>
      <c r="K243" s="202"/>
      <c r="L243" s="37"/>
      <c r="M243" s="203" t="s">
        <v>1</v>
      </c>
      <c r="N243" s="204" t="s">
        <v>40</v>
      </c>
      <c r="O243" s="69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207" t="s">
        <v>168</v>
      </c>
      <c r="AT243" s="207" t="s">
        <v>220</v>
      </c>
      <c r="AU243" s="207" t="s">
        <v>83</v>
      </c>
      <c r="AY243" s="15" t="s">
        <v>219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5" t="s">
        <v>83</v>
      </c>
      <c r="BK243" s="208">
        <f>ROUND(I243*H243,2)</f>
        <v>0</v>
      </c>
      <c r="BL243" s="15" t="s">
        <v>168</v>
      </c>
      <c r="BM243" s="207" t="s">
        <v>465</v>
      </c>
    </row>
    <row r="244" spans="1:65" s="12" customFormat="1" ht="11.25">
      <c r="B244" s="209"/>
      <c r="C244" s="210"/>
      <c r="D244" s="211" t="s">
        <v>225</v>
      </c>
      <c r="E244" s="212" t="s">
        <v>466</v>
      </c>
      <c r="F244" s="213" t="s">
        <v>461</v>
      </c>
      <c r="G244" s="210"/>
      <c r="H244" s="214">
        <v>1017</v>
      </c>
      <c r="I244" s="215"/>
      <c r="J244" s="210"/>
      <c r="K244" s="210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225</v>
      </c>
      <c r="AU244" s="220" t="s">
        <v>83</v>
      </c>
      <c r="AV244" s="12" t="s">
        <v>106</v>
      </c>
      <c r="AW244" s="12" t="s">
        <v>32</v>
      </c>
      <c r="AX244" s="12" t="s">
        <v>83</v>
      </c>
      <c r="AY244" s="220" t="s">
        <v>219</v>
      </c>
    </row>
    <row r="245" spans="1:65" s="2" customFormat="1" ht="24" customHeight="1">
      <c r="A245" s="32"/>
      <c r="B245" s="33"/>
      <c r="C245" s="195" t="s">
        <v>267</v>
      </c>
      <c r="D245" s="195" t="s">
        <v>220</v>
      </c>
      <c r="E245" s="196" t="s">
        <v>467</v>
      </c>
      <c r="F245" s="197" t="s">
        <v>468</v>
      </c>
      <c r="G245" s="198" t="s">
        <v>223</v>
      </c>
      <c r="H245" s="199">
        <v>11255.83</v>
      </c>
      <c r="I245" s="200"/>
      <c r="J245" s="201">
        <f>ROUND(I245*H245,2)</f>
        <v>0</v>
      </c>
      <c r="K245" s="202"/>
      <c r="L245" s="37"/>
      <c r="M245" s="203" t="s">
        <v>1</v>
      </c>
      <c r="N245" s="204" t="s">
        <v>40</v>
      </c>
      <c r="O245" s="69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207" t="s">
        <v>168</v>
      </c>
      <c r="AT245" s="207" t="s">
        <v>220</v>
      </c>
      <c r="AU245" s="207" t="s">
        <v>83</v>
      </c>
      <c r="AY245" s="15" t="s">
        <v>219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5" t="s">
        <v>83</v>
      </c>
      <c r="BK245" s="208">
        <f>ROUND(I245*H245,2)</f>
        <v>0</v>
      </c>
      <c r="BL245" s="15" t="s">
        <v>168</v>
      </c>
      <c r="BM245" s="207" t="s">
        <v>469</v>
      </c>
    </row>
    <row r="246" spans="1:65" s="13" customFormat="1" ht="11.25">
      <c r="B246" s="221"/>
      <c r="C246" s="222"/>
      <c r="D246" s="211" t="s">
        <v>225</v>
      </c>
      <c r="E246" s="223" t="s">
        <v>1</v>
      </c>
      <c r="F246" s="224" t="s">
        <v>470</v>
      </c>
      <c r="G246" s="222"/>
      <c r="H246" s="223" t="s">
        <v>1</v>
      </c>
      <c r="I246" s="225"/>
      <c r="J246" s="222"/>
      <c r="K246" s="222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225</v>
      </c>
      <c r="AU246" s="230" t="s">
        <v>83</v>
      </c>
      <c r="AV246" s="13" t="s">
        <v>83</v>
      </c>
      <c r="AW246" s="13" t="s">
        <v>32</v>
      </c>
      <c r="AX246" s="13" t="s">
        <v>75</v>
      </c>
      <c r="AY246" s="230" t="s">
        <v>219</v>
      </c>
    </row>
    <row r="247" spans="1:65" s="12" customFormat="1" ht="11.25">
      <c r="B247" s="209"/>
      <c r="C247" s="210"/>
      <c r="D247" s="211" t="s">
        <v>225</v>
      </c>
      <c r="E247" s="212" t="s">
        <v>471</v>
      </c>
      <c r="F247" s="213" t="s">
        <v>472</v>
      </c>
      <c r="G247" s="210"/>
      <c r="H247" s="214">
        <v>10786.17</v>
      </c>
      <c r="I247" s="215"/>
      <c r="J247" s="210"/>
      <c r="K247" s="210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225</v>
      </c>
      <c r="AU247" s="220" t="s">
        <v>83</v>
      </c>
      <c r="AV247" s="12" t="s">
        <v>106</v>
      </c>
      <c r="AW247" s="12" t="s">
        <v>32</v>
      </c>
      <c r="AX247" s="12" t="s">
        <v>75</v>
      </c>
      <c r="AY247" s="220" t="s">
        <v>219</v>
      </c>
    </row>
    <row r="248" spans="1:65" s="13" customFormat="1" ht="11.25">
      <c r="B248" s="221"/>
      <c r="C248" s="222"/>
      <c r="D248" s="211" t="s">
        <v>225</v>
      </c>
      <c r="E248" s="223" t="s">
        <v>1</v>
      </c>
      <c r="F248" s="224" t="s">
        <v>473</v>
      </c>
      <c r="G248" s="222"/>
      <c r="H248" s="223" t="s">
        <v>1</v>
      </c>
      <c r="I248" s="225"/>
      <c r="J248" s="222"/>
      <c r="K248" s="222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225</v>
      </c>
      <c r="AU248" s="230" t="s">
        <v>83</v>
      </c>
      <c r="AV248" s="13" t="s">
        <v>83</v>
      </c>
      <c r="AW248" s="13" t="s">
        <v>32</v>
      </c>
      <c r="AX248" s="13" t="s">
        <v>75</v>
      </c>
      <c r="AY248" s="230" t="s">
        <v>219</v>
      </c>
    </row>
    <row r="249" spans="1:65" s="12" customFormat="1" ht="11.25">
      <c r="B249" s="209"/>
      <c r="C249" s="210"/>
      <c r="D249" s="211" t="s">
        <v>225</v>
      </c>
      <c r="E249" s="212" t="s">
        <v>141</v>
      </c>
      <c r="F249" s="213" t="s">
        <v>474</v>
      </c>
      <c r="G249" s="210"/>
      <c r="H249" s="214">
        <v>200.1</v>
      </c>
      <c r="I249" s="215"/>
      <c r="J249" s="210"/>
      <c r="K249" s="210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225</v>
      </c>
      <c r="AU249" s="220" t="s">
        <v>83</v>
      </c>
      <c r="AV249" s="12" t="s">
        <v>106</v>
      </c>
      <c r="AW249" s="12" t="s">
        <v>32</v>
      </c>
      <c r="AX249" s="12" t="s">
        <v>75</v>
      </c>
      <c r="AY249" s="220" t="s">
        <v>219</v>
      </c>
    </row>
    <row r="250" spans="1:65" s="13" customFormat="1" ht="11.25">
      <c r="B250" s="221"/>
      <c r="C250" s="222"/>
      <c r="D250" s="211" t="s">
        <v>225</v>
      </c>
      <c r="E250" s="223" t="s">
        <v>1</v>
      </c>
      <c r="F250" s="224" t="s">
        <v>475</v>
      </c>
      <c r="G250" s="222"/>
      <c r="H250" s="223" t="s">
        <v>1</v>
      </c>
      <c r="I250" s="225"/>
      <c r="J250" s="222"/>
      <c r="K250" s="222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225</v>
      </c>
      <c r="AU250" s="230" t="s">
        <v>83</v>
      </c>
      <c r="AV250" s="13" t="s">
        <v>83</v>
      </c>
      <c r="AW250" s="13" t="s">
        <v>32</v>
      </c>
      <c r="AX250" s="13" t="s">
        <v>75</v>
      </c>
      <c r="AY250" s="230" t="s">
        <v>219</v>
      </c>
    </row>
    <row r="251" spans="1:65" s="12" customFormat="1" ht="11.25">
      <c r="B251" s="209"/>
      <c r="C251" s="210"/>
      <c r="D251" s="211" t="s">
        <v>225</v>
      </c>
      <c r="E251" s="212" t="s">
        <v>143</v>
      </c>
      <c r="F251" s="213" t="s">
        <v>476</v>
      </c>
      <c r="G251" s="210"/>
      <c r="H251" s="214">
        <v>269.56</v>
      </c>
      <c r="I251" s="215"/>
      <c r="J251" s="210"/>
      <c r="K251" s="210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225</v>
      </c>
      <c r="AU251" s="220" t="s">
        <v>83</v>
      </c>
      <c r="AV251" s="12" t="s">
        <v>106</v>
      </c>
      <c r="AW251" s="12" t="s">
        <v>32</v>
      </c>
      <c r="AX251" s="12" t="s">
        <v>75</v>
      </c>
      <c r="AY251" s="220" t="s">
        <v>219</v>
      </c>
    </row>
    <row r="252" spans="1:65" s="12" customFormat="1" ht="11.25">
      <c r="B252" s="209"/>
      <c r="C252" s="210"/>
      <c r="D252" s="211" t="s">
        <v>225</v>
      </c>
      <c r="E252" s="212" t="s">
        <v>477</v>
      </c>
      <c r="F252" s="213" t="s">
        <v>478</v>
      </c>
      <c r="G252" s="210"/>
      <c r="H252" s="214">
        <v>11255.83</v>
      </c>
      <c r="I252" s="215"/>
      <c r="J252" s="210"/>
      <c r="K252" s="210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225</v>
      </c>
      <c r="AU252" s="220" t="s">
        <v>83</v>
      </c>
      <c r="AV252" s="12" t="s">
        <v>106</v>
      </c>
      <c r="AW252" s="12" t="s">
        <v>32</v>
      </c>
      <c r="AX252" s="12" t="s">
        <v>83</v>
      </c>
      <c r="AY252" s="220" t="s">
        <v>219</v>
      </c>
    </row>
    <row r="253" spans="1:65" s="2" customFormat="1" ht="16.5" customHeight="1">
      <c r="A253" s="32"/>
      <c r="B253" s="33"/>
      <c r="C253" s="195" t="s">
        <v>479</v>
      </c>
      <c r="D253" s="195" t="s">
        <v>220</v>
      </c>
      <c r="E253" s="196" t="s">
        <v>480</v>
      </c>
      <c r="F253" s="197" t="s">
        <v>481</v>
      </c>
      <c r="G253" s="198" t="s">
        <v>223</v>
      </c>
      <c r="H253" s="199">
        <v>179</v>
      </c>
      <c r="I253" s="200"/>
      <c r="J253" s="201">
        <f>ROUND(I253*H253,2)</f>
        <v>0</v>
      </c>
      <c r="K253" s="202"/>
      <c r="L253" s="37"/>
      <c r="M253" s="203" t="s">
        <v>1</v>
      </c>
      <c r="N253" s="204" t="s">
        <v>40</v>
      </c>
      <c r="O253" s="69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207" t="s">
        <v>168</v>
      </c>
      <c r="AT253" s="207" t="s">
        <v>220</v>
      </c>
      <c r="AU253" s="207" t="s">
        <v>83</v>
      </c>
      <c r="AY253" s="15" t="s">
        <v>219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5" t="s">
        <v>83</v>
      </c>
      <c r="BK253" s="208">
        <f>ROUND(I253*H253,2)</f>
        <v>0</v>
      </c>
      <c r="BL253" s="15" t="s">
        <v>168</v>
      </c>
      <c r="BM253" s="207" t="s">
        <v>482</v>
      </c>
    </row>
    <row r="254" spans="1:65" s="12" customFormat="1" ht="11.25">
      <c r="B254" s="209"/>
      <c r="C254" s="210"/>
      <c r="D254" s="211" t="s">
        <v>225</v>
      </c>
      <c r="E254" s="212" t="s">
        <v>483</v>
      </c>
      <c r="F254" s="213" t="s">
        <v>484</v>
      </c>
      <c r="G254" s="210"/>
      <c r="H254" s="214">
        <v>179</v>
      </c>
      <c r="I254" s="215"/>
      <c r="J254" s="210"/>
      <c r="K254" s="210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225</v>
      </c>
      <c r="AU254" s="220" t="s">
        <v>83</v>
      </c>
      <c r="AV254" s="12" t="s">
        <v>106</v>
      </c>
      <c r="AW254" s="12" t="s">
        <v>32</v>
      </c>
      <c r="AX254" s="12" t="s">
        <v>83</v>
      </c>
      <c r="AY254" s="220" t="s">
        <v>219</v>
      </c>
    </row>
    <row r="255" spans="1:65" s="2" customFormat="1" ht="24" customHeight="1">
      <c r="A255" s="32"/>
      <c r="B255" s="33"/>
      <c r="C255" s="195" t="s">
        <v>166</v>
      </c>
      <c r="D255" s="195" t="s">
        <v>220</v>
      </c>
      <c r="E255" s="196" t="s">
        <v>485</v>
      </c>
      <c r="F255" s="197" t="s">
        <v>486</v>
      </c>
      <c r="G255" s="198" t="s">
        <v>223</v>
      </c>
      <c r="H255" s="199">
        <v>967</v>
      </c>
      <c r="I255" s="200"/>
      <c r="J255" s="201">
        <f>ROUND(I255*H255,2)</f>
        <v>0</v>
      </c>
      <c r="K255" s="202"/>
      <c r="L255" s="37"/>
      <c r="M255" s="203" t="s">
        <v>1</v>
      </c>
      <c r="N255" s="204" t="s">
        <v>40</v>
      </c>
      <c r="O255" s="69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207" t="s">
        <v>168</v>
      </c>
      <c r="AT255" s="207" t="s">
        <v>220</v>
      </c>
      <c r="AU255" s="207" t="s">
        <v>83</v>
      </c>
      <c r="AY255" s="15" t="s">
        <v>219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5" t="s">
        <v>83</v>
      </c>
      <c r="BK255" s="208">
        <f>ROUND(I255*H255,2)</f>
        <v>0</v>
      </c>
      <c r="BL255" s="15" t="s">
        <v>168</v>
      </c>
      <c r="BM255" s="207" t="s">
        <v>487</v>
      </c>
    </row>
    <row r="256" spans="1:65" s="12" customFormat="1" ht="11.25">
      <c r="B256" s="209"/>
      <c r="C256" s="210"/>
      <c r="D256" s="211" t="s">
        <v>225</v>
      </c>
      <c r="E256" s="212" t="s">
        <v>488</v>
      </c>
      <c r="F256" s="213" t="s">
        <v>489</v>
      </c>
      <c r="G256" s="210"/>
      <c r="H256" s="214">
        <v>967</v>
      </c>
      <c r="I256" s="215"/>
      <c r="J256" s="210"/>
      <c r="K256" s="210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225</v>
      </c>
      <c r="AU256" s="220" t="s">
        <v>83</v>
      </c>
      <c r="AV256" s="12" t="s">
        <v>106</v>
      </c>
      <c r="AW256" s="12" t="s">
        <v>32</v>
      </c>
      <c r="AX256" s="12" t="s">
        <v>83</v>
      </c>
      <c r="AY256" s="220" t="s">
        <v>219</v>
      </c>
    </row>
    <row r="257" spans="1:65" s="2" customFormat="1" ht="24" customHeight="1">
      <c r="A257" s="32"/>
      <c r="B257" s="33"/>
      <c r="C257" s="195" t="s">
        <v>490</v>
      </c>
      <c r="D257" s="195" t="s">
        <v>220</v>
      </c>
      <c r="E257" s="196" t="s">
        <v>491</v>
      </c>
      <c r="F257" s="197" t="s">
        <v>492</v>
      </c>
      <c r="G257" s="198" t="s">
        <v>223</v>
      </c>
      <c r="H257" s="199">
        <v>967</v>
      </c>
      <c r="I257" s="200"/>
      <c r="J257" s="201">
        <f>ROUND(I257*H257,2)</f>
        <v>0</v>
      </c>
      <c r="K257" s="202"/>
      <c r="L257" s="37"/>
      <c r="M257" s="203" t="s">
        <v>1</v>
      </c>
      <c r="N257" s="204" t="s">
        <v>40</v>
      </c>
      <c r="O257" s="69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207" t="s">
        <v>168</v>
      </c>
      <c r="AT257" s="207" t="s">
        <v>220</v>
      </c>
      <c r="AU257" s="207" t="s">
        <v>83</v>
      </c>
      <c r="AY257" s="15" t="s">
        <v>219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5" t="s">
        <v>83</v>
      </c>
      <c r="BK257" s="208">
        <f>ROUND(I257*H257,2)</f>
        <v>0</v>
      </c>
      <c r="BL257" s="15" t="s">
        <v>168</v>
      </c>
      <c r="BM257" s="207" t="s">
        <v>493</v>
      </c>
    </row>
    <row r="258" spans="1:65" s="12" customFormat="1" ht="11.25">
      <c r="B258" s="209"/>
      <c r="C258" s="210"/>
      <c r="D258" s="211" t="s">
        <v>225</v>
      </c>
      <c r="E258" s="212" t="s">
        <v>494</v>
      </c>
      <c r="F258" s="213" t="s">
        <v>489</v>
      </c>
      <c r="G258" s="210"/>
      <c r="H258" s="214">
        <v>967</v>
      </c>
      <c r="I258" s="215"/>
      <c r="J258" s="210"/>
      <c r="K258" s="210"/>
      <c r="L258" s="216"/>
      <c r="M258" s="217"/>
      <c r="N258" s="218"/>
      <c r="O258" s="218"/>
      <c r="P258" s="218"/>
      <c r="Q258" s="218"/>
      <c r="R258" s="218"/>
      <c r="S258" s="218"/>
      <c r="T258" s="219"/>
      <c r="AT258" s="220" t="s">
        <v>225</v>
      </c>
      <c r="AU258" s="220" t="s">
        <v>83</v>
      </c>
      <c r="AV258" s="12" t="s">
        <v>106</v>
      </c>
      <c r="AW258" s="12" t="s">
        <v>32</v>
      </c>
      <c r="AX258" s="12" t="s">
        <v>83</v>
      </c>
      <c r="AY258" s="220" t="s">
        <v>219</v>
      </c>
    </row>
    <row r="259" spans="1:65" s="2" customFormat="1" ht="16.5" customHeight="1">
      <c r="A259" s="32"/>
      <c r="B259" s="33"/>
      <c r="C259" s="231" t="s">
        <v>146</v>
      </c>
      <c r="D259" s="231" t="s">
        <v>288</v>
      </c>
      <c r="E259" s="232" t="s">
        <v>495</v>
      </c>
      <c r="F259" s="233" t="s">
        <v>496</v>
      </c>
      <c r="G259" s="234" t="s">
        <v>497</v>
      </c>
      <c r="H259" s="235">
        <v>48.35</v>
      </c>
      <c r="I259" s="236"/>
      <c r="J259" s="237">
        <f>ROUND(I259*H259,2)</f>
        <v>0</v>
      </c>
      <c r="K259" s="238"/>
      <c r="L259" s="239"/>
      <c r="M259" s="240" t="s">
        <v>1</v>
      </c>
      <c r="N259" s="241" t="s">
        <v>40</v>
      </c>
      <c r="O259" s="69"/>
      <c r="P259" s="205">
        <f>O259*H259</f>
        <v>0</v>
      </c>
      <c r="Q259" s="205">
        <v>1E-3</v>
      </c>
      <c r="R259" s="205">
        <f>Q259*H259</f>
        <v>4.8350000000000004E-2</v>
      </c>
      <c r="S259" s="205">
        <v>0</v>
      </c>
      <c r="T259" s="20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207" t="s">
        <v>275</v>
      </c>
      <c r="AT259" s="207" t="s">
        <v>288</v>
      </c>
      <c r="AU259" s="207" t="s">
        <v>83</v>
      </c>
      <c r="AY259" s="15" t="s">
        <v>219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5" t="s">
        <v>83</v>
      </c>
      <c r="BK259" s="208">
        <f>ROUND(I259*H259,2)</f>
        <v>0</v>
      </c>
      <c r="BL259" s="15" t="s">
        <v>168</v>
      </c>
      <c r="BM259" s="207" t="s">
        <v>498</v>
      </c>
    </row>
    <row r="260" spans="1:65" s="12" customFormat="1" ht="11.25">
      <c r="B260" s="209"/>
      <c r="C260" s="210"/>
      <c r="D260" s="211" t="s">
        <v>225</v>
      </c>
      <c r="E260" s="212" t="s">
        <v>499</v>
      </c>
      <c r="F260" s="213" t="s">
        <v>500</v>
      </c>
      <c r="G260" s="210"/>
      <c r="H260" s="214">
        <v>48.35</v>
      </c>
      <c r="I260" s="215"/>
      <c r="J260" s="210"/>
      <c r="K260" s="210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225</v>
      </c>
      <c r="AU260" s="220" t="s">
        <v>83</v>
      </c>
      <c r="AV260" s="12" t="s">
        <v>106</v>
      </c>
      <c r="AW260" s="12" t="s">
        <v>32</v>
      </c>
      <c r="AX260" s="12" t="s">
        <v>83</v>
      </c>
      <c r="AY260" s="220" t="s">
        <v>219</v>
      </c>
    </row>
    <row r="261" spans="1:65" s="2" customFormat="1" ht="16.5" customHeight="1">
      <c r="A261" s="32"/>
      <c r="B261" s="33"/>
      <c r="C261" s="231" t="s">
        <v>501</v>
      </c>
      <c r="D261" s="231" t="s">
        <v>288</v>
      </c>
      <c r="E261" s="232" t="s">
        <v>502</v>
      </c>
      <c r="F261" s="233" t="s">
        <v>503</v>
      </c>
      <c r="G261" s="234" t="s">
        <v>412</v>
      </c>
      <c r="H261" s="235">
        <v>174.06</v>
      </c>
      <c r="I261" s="236"/>
      <c r="J261" s="237">
        <f>ROUND(I261*H261,2)</f>
        <v>0</v>
      </c>
      <c r="K261" s="238"/>
      <c r="L261" s="239"/>
      <c r="M261" s="240" t="s">
        <v>1</v>
      </c>
      <c r="N261" s="241" t="s">
        <v>40</v>
      </c>
      <c r="O261" s="69"/>
      <c r="P261" s="205">
        <f>O261*H261</f>
        <v>0</v>
      </c>
      <c r="Q261" s="205">
        <v>1</v>
      </c>
      <c r="R261" s="205">
        <f>Q261*H261</f>
        <v>174.06</v>
      </c>
      <c r="S261" s="205">
        <v>0</v>
      </c>
      <c r="T261" s="20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207" t="s">
        <v>275</v>
      </c>
      <c r="AT261" s="207" t="s">
        <v>288</v>
      </c>
      <c r="AU261" s="207" t="s">
        <v>83</v>
      </c>
      <c r="AY261" s="15" t="s">
        <v>219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5" t="s">
        <v>83</v>
      </c>
      <c r="BK261" s="208">
        <f>ROUND(I261*H261,2)</f>
        <v>0</v>
      </c>
      <c r="BL261" s="15" t="s">
        <v>168</v>
      </c>
      <c r="BM261" s="207" t="s">
        <v>504</v>
      </c>
    </row>
    <row r="262" spans="1:65" s="12" customFormat="1" ht="11.25">
      <c r="B262" s="209"/>
      <c r="C262" s="210"/>
      <c r="D262" s="211" t="s">
        <v>225</v>
      </c>
      <c r="E262" s="212" t="s">
        <v>505</v>
      </c>
      <c r="F262" s="213" t="s">
        <v>506</v>
      </c>
      <c r="G262" s="210"/>
      <c r="H262" s="214">
        <v>174.06</v>
      </c>
      <c r="I262" s="215"/>
      <c r="J262" s="210"/>
      <c r="K262" s="210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225</v>
      </c>
      <c r="AU262" s="220" t="s">
        <v>83</v>
      </c>
      <c r="AV262" s="12" t="s">
        <v>106</v>
      </c>
      <c r="AW262" s="12" t="s">
        <v>32</v>
      </c>
      <c r="AX262" s="12" t="s">
        <v>83</v>
      </c>
      <c r="AY262" s="220" t="s">
        <v>219</v>
      </c>
    </row>
    <row r="263" spans="1:65" s="2" customFormat="1" ht="24" customHeight="1">
      <c r="A263" s="32"/>
      <c r="B263" s="33"/>
      <c r="C263" s="195" t="s">
        <v>507</v>
      </c>
      <c r="D263" s="195" t="s">
        <v>220</v>
      </c>
      <c r="E263" s="196" t="s">
        <v>508</v>
      </c>
      <c r="F263" s="197" t="s">
        <v>509</v>
      </c>
      <c r="G263" s="198" t="s">
        <v>510</v>
      </c>
      <c r="H263" s="199">
        <v>10</v>
      </c>
      <c r="I263" s="200"/>
      <c r="J263" s="201">
        <f>ROUND(I263*H263,2)</f>
        <v>0</v>
      </c>
      <c r="K263" s="202"/>
      <c r="L263" s="37"/>
      <c r="M263" s="203" t="s">
        <v>1</v>
      </c>
      <c r="N263" s="204" t="s">
        <v>40</v>
      </c>
      <c r="O263" s="69"/>
      <c r="P263" s="205">
        <f>O263*H263</f>
        <v>0</v>
      </c>
      <c r="Q263" s="205">
        <v>5.765E-2</v>
      </c>
      <c r="R263" s="205">
        <f>Q263*H263</f>
        <v>0.57650000000000001</v>
      </c>
      <c r="S263" s="205">
        <v>0</v>
      </c>
      <c r="T263" s="206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207" t="s">
        <v>168</v>
      </c>
      <c r="AT263" s="207" t="s">
        <v>220</v>
      </c>
      <c r="AU263" s="207" t="s">
        <v>83</v>
      </c>
      <c r="AY263" s="15" t="s">
        <v>219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5" t="s">
        <v>83</v>
      </c>
      <c r="BK263" s="208">
        <f>ROUND(I263*H263,2)</f>
        <v>0</v>
      </c>
      <c r="BL263" s="15" t="s">
        <v>168</v>
      </c>
      <c r="BM263" s="207" t="s">
        <v>511</v>
      </c>
    </row>
    <row r="264" spans="1:65" s="12" customFormat="1" ht="11.25">
      <c r="B264" s="209"/>
      <c r="C264" s="210"/>
      <c r="D264" s="211" t="s">
        <v>225</v>
      </c>
      <c r="E264" s="212" t="s">
        <v>512</v>
      </c>
      <c r="F264" s="213" t="s">
        <v>292</v>
      </c>
      <c r="G264" s="210"/>
      <c r="H264" s="214">
        <v>10</v>
      </c>
      <c r="I264" s="215"/>
      <c r="J264" s="210"/>
      <c r="K264" s="210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225</v>
      </c>
      <c r="AU264" s="220" t="s">
        <v>83</v>
      </c>
      <c r="AV264" s="12" t="s">
        <v>106</v>
      </c>
      <c r="AW264" s="12" t="s">
        <v>32</v>
      </c>
      <c r="AX264" s="12" t="s">
        <v>83</v>
      </c>
      <c r="AY264" s="220" t="s">
        <v>219</v>
      </c>
    </row>
    <row r="265" spans="1:65" s="11" customFormat="1" ht="25.9" customHeight="1">
      <c r="B265" s="181"/>
      <c r="C265" s="182"/>
      <c r="D265" s="183" t="s">
        <v>74</v>
      </c>
      <c r="E265" s="184" t="s">
        <v>241</v>
      </c>
      <c r="F265" s="184" t="s">
        <v>513</v>
      </c>
      <c r="G265" s="182"/>
      <c r="H265" s="182"/>
      <c r="I265" s="185"/>
      <c r="J265" s="186">
        <f>BK265</f>
        <v>0</v>
      </c>
      <c r="K265" s="182"/>
      <c r="L265" s="187"/>
      <c r="M265" s="188"/>
      <c r="N265" s="189"/>
      <c r="O265" s="189"/>
      <c r="P265" s="190">
        <f>SUM(P266:P278)</f>
        <v>0</v>
      </c>
      <c r="Q265" s="189"/>
      <c r="R265" s="190">
        <f>SUM(R266:R278)</f>
        <v>3.1920352400000001</v>
      </c>
      <c r="S265" s="189"/>
      <c r="T265" s="191">
        <f>SUM(T266:T278)</f>
        <v>0</v>
      </c>
      <c r="AR265" s="192" t="s">
        <v>168</v>
      </c>
      <c r="AT265" s="193" t="s">
        <v>74</v>
      </c>
      <c r="AU265" s="193" t="s">
        <v>75</v>
      </c>
      <c r="AY265" s="192" t="s">
        <v>219</v>
      </c>
      <c r="BK265" s="194">
        <f>SUM(BK266:BK278)</f>
        <v>0</v>
      </c>
    </row>
    <row r="266" spans="1:65" s="2" customFormat="1" ht="16.5" customHeight="1">
      <c r="A266" s="32"/>
      <c r="B266" s="33"/>
      <c r="C266" s="195" t="s">
        <v>514</v>
      </c>
      <c r="D266" s="195" t="s">
        <v>220</v>
      </c>
      <c r="E266" s="196" t="s">
        <v>515</v>
      </c>
      <c r="F266" s="197" t="s">
        <v>516</v>
      </c>
      <c r="G266" s="198" t="s">
        <v>320</v>
      </c>
      <c r="H266" s="199">
        <v>0.46200000000000002</v>
      </c>
      <c r="I266" s="200"/>
      <c r="J266" s="201">
        <f>ROUND(I266*H266,2)</f>
        <v>0</v>
      </c>
      <c r="K266" s="202"/>
      <c r="L266" s="37"/>
      <c r="M266" s="203" t="s">
        <v>1</v>
      </c>
      <c r="N266" s="204" t="s">
        <v>40</v>
      </c>
      <c r="O266" s="69"/>
      <c r="P266" s="205">
        <f>O266*H266</f>
        <v>0</v>
      </c>
      <c r="Q266" s="205">
        <v>2.4705699999999999</v>
      </c>
      <c r="R266" s="205">
        <f>Q266*H266</f>
        <v>1.1414033400000001</v>
      </c>
      <c r="S266" s="205">
        <v>0</v>
      </c>
      <c r="T266" s="206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207" t="s">
        <v>168</v>
      </c>
      <c r="AT266" s="207" t="s">
        <v>220</v>
      </c>
      <c r="AU266" s="207" t="s">
        <v>83</v>
      </c>
      <c r="AY266" s="15" t="s">
        <v>219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5" t="s">
        <v>83</v>
      </c>
      <c r="BK266" s="208">
        <f>ROUND(I266*H266,2)</f>
        <v>0</v>
      </c>
      <c r="BL266" s="15" t="s">
        <v>168</v>
      </c>
      <c r="BM266" s="207" t="s">
        <v>517</v>
      </c>
    </row>
    <row r="267" spans="1:65" s="12" customFormat="1" ht="11.25">
      <c r="B267" s="209"/>
      <c r="C267" s="210"/>
      <c r="D267" s="211" t="s">
        <v>225</v>
      </c>
      <c r="E267" s="212" t="s">
        <v>518</v>
      </c>
      <c r="F267" s="213" t="s">
        <v>519</v>
      </c>
      <c r="G267" s="210"/>
      <c r="H267" s="214">
        <v>0.46200000000000002</v>
      </c>
      <c r="I267" s="215"/>
      <c r="J267" s="210"/>
      <c r="K267" s="210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225</v>
      </c>
      <c r="AU267" s="220" t="s">
        <v>83</v>
      </c>
      <c r="AV267" s="12" t="s">
        <v>106</v>
      </c>
      <c r="AW267" s="12" t="s">
        <v>32</v>
      </c>
      <c r="AX267" s="12" t="s">
        <v>83</v>
      </c>
      <c r="AY267" s="220" t="s">
        <v>219</v>
      </c>
    </row>
    <row r="268" spans="1:65" s="2" customFormat="1" ht="24" customHeight="1">
      <c r="A268" s="32"/>
      <c r="B268" s="33"/>
      <c r="C268" s="195" t="s">
        <v>162</v>
      </c>
      <c r="D268" s="195" t="s">
        <v>220</v>
      </c>
      <c r="E268" s="196" t="s">
        <v>520</v>
      </c>
      <c r="F268" s="197" t="s">
        <v>521</v>
      </c>
      <c r="G268" s="198" t="s">
        <v>223</v>
      </c>
      <c r="H268" s="199">
        <v>2.0099999999999998</v>
      </c>
      <c r="I268" s="200"/>
      <c r="J268" s="201">
        <f>ROUND(I268*H268,2)</f>
        <v>0</v>
      </c>
      <c r="K268" s="202"/>
      <c r="L268" s="37"/>
      <c r="M268" s="203" t="s">
        <v>1</v>
      </c>
      <c r="N268" s="204" t="s">
        <v>40</v>
      </c>
      <c r="O268" s="69"/>
      <c r="P268" s="205">
        <f>O268*H268</f>
        <v>0</v>
      </c>
      <c r="Q268" s="205">
        <v>2.5190000000000001E-2</v>
      </c>
      <c r="R268" s="205">
        <f>Q268*H268</f>
        <v>5.0631899999999994E-2</v>
      </c>
      <c r="S268" s="205">
        <v>0</v>
      </c>
      <c r="T268" s="20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207" t="s">
        <v>168</v>
      </c>
      <c r="AT268" s="207" t="s">
        <v>220</v>
      </c>
      <c r="AU268" s="207" t="s">
        <v>83</v>
      </c>
      <c r="AY268" s="15" t="s">
        <v>219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5" t="s">
        <v>83</v>
      </c>
      <c r="BK268" s="208">
        <f>ROUND(I268*H268,2)</f>
        <v>0</v>
      </c>
      <c r="BL268" s="15" t="s">
        <v>168</v>
      </c>
      <c r="BM268" s="207" t="s">
        <v>522</v>
      </c>
    </row>
    <row r="269" spans="1:65" s="12" customFormat="1" ht="11.25">
      <c r="B269" s="209"/>
      <c r="C269" s="210"/>
      <c r="D269" s="211" t="s">
        <v>225</v>
      </c>
      <c r="E269" s="212" t="s">
        <v>523</v>
      </c>
      <c r="F269" s="213" t="s">
        <v>524</v>
      </c>
      <c r="G269" s="210"/>
      <c r="H269" s="214">
        <v>2.0099999999999998</v>
      </c>
      <c r="I269" s="215"/>
      <c r="J269" s="210"/>
      <c r="K269" s="210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225</v>
      </c>
      <c r="AU269" s="220" t="s">
        <v>83</v>
      </c>
      <c r="AV269" s="12" t="s">
        <v>106</v>
      </c>
      <c r="AW269" s="12" t="s">
        <v>32</v>
      </c>
      <c r="AX269" s="12" t="s">
        <v>83</v>
      </c>
      <c r="AY269" s="220" t="s">
        <v>219</v>
      </c>
    </row>
    <row r="270" spans="1:65" s="2" customFormat="1" ht="24" customHeight="1">
      <c r="A270" s="32"/>
      <c r="B270" s="33"/>
      <c r="C270" s="195" t="s">
        <v>525</v>
      </c>
      <c r="D270" s="195" t="s">
        <v>220</v>
      </c>
      <c r="E270" s="196" t="s">
        <v>526</v>
      </c>
      <c r="F270" s="197" t="s">
        <v>527</v>
      </c>
      <c r="G270" s="198" t="s">
        <v>223</v>
      </c>
      <c r="H270" s="199">
        <v>2.0099999999999998</v>
      </c>
      <c r="I270" s="200"/>
      <c r="J270" s="201">
        <f>ROUND(I270*H270,2)</f>
        <v>0</v>
      </c>
      <c r="K270" s="202"/>
      <c r="L270" s="37"/>
      <c r="M270" s="203" t="s">
        <v>1</v>
      </c>
      <c r="N270" s="204" t="s">
        <v>40</v>
      </c>
      <c r="O270" s="69"/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207" t="s">
        <v>168</v>
      </c>
      <c r="AT270" s="207" t="s">
        <v>220</v>
      </c>
      <c r="AU270" s="207" t="s">
        <v>83</v>
      </c>
      <c r="AY270" s="15" t="s">
        <v>219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5" t="s">
        <v>83</v>
      </c>
      <c r="BK270" s="208">
        <f>ROUND(I270*H270,2)</f>
        <v>0</v>
      </c>
      <c r="BL270" s="15" t="s">
        <v>168</v>
      </c>
      <c r="BM270" s="207" t="s">
        <v>528</v>
      </c>
    </row>
    <row r="271" spans="1:65" s="12" customFormat="1" ht="11.25">
      <c r="B271" s="209"/>
      <c r="C271" s="210"/>
      <c r="D271" s="211" t="s">
        <v>225</v>
      </c>
      <c r="E271" s="212" t="s">
        <v>529</v>
      </c>
      <c r="F271" s="213" t="s">
        <v>530</v>
      </c>
      <c r="G271" s="210"/>
      <c r="H271" s="214">
        <v>2.0099999999999998</v>
      </c>
      <c r="I271" s="215"/>
      <c r="J271" s="210"/>
      <c r="K271" s="210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225</v>
      </c>
      <c r="AU271" s="220" t="s">
        <v>83</v>
      </c>
      <c r="AV271" s="12" t="s">
        <v>106</v>
      </c>
      <c r="AW271" s="12" t="s">
        <v>32</v>
      </c>
      <c r="AX271" s="12" t="s">
        <v>83</v>
      </c>
      <c r="AY271" s="220" t="s">
        <v>219</v>
      </c>
    </row>
    <row r="272" spans="1:65" s="2" customFormat="1" ht="16.5" customHeight="1">
      <c r="A272" s="32"/>
      <c r="B272" s="33"/>
      <c r="C272" s="195" t="s">
        <v>531</v>
      </c>
      <c r="D272" s="195" t="s">
        <v>220</v>
      </c>
      <c r="E272" s="196" t="s">
        <v>532</v>
      </c>
      <c r="F272" s="197" t="s">
        <v>533</v>
      </c>
      <c r="G272" s="198" t="s">
        <v>412</v>
      </c>
      <c r="H272" s="199">
        <v>2</v>
      </c>
      <c r="I272" s="200"/>
      <c r="J272" s="201">
        <f>ROUND(I272*H272,2)</f>
        <v>0</v>
      </c>
      <c r="K272" s="202"/>
      <c r="L272" s="37"/>
      <c r="M272" s="203" t="s">
        <v>1</v>
      </c>
      <c r="N272" s="204" t="s">
        <v>40</v>
      </c>
      <c r="O272" s="69"/>
      <c r="P272" s="205">
        <f>O272*H272</f>
        <v>0</v>
      </c>
      <c r="Q272" s="205">
        <v>1</v>
      </c>
      <c r="R272" s="205">
        <f>Q272*H272</f>
        <v>2</v>
      </c>
      <c r="S272" s="205">
        <v>0</v>
      </c>
      <c r="T272" s="20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207" t="s">
        <v>168</v>
      </c>
      <c r="AT272" s="207" t="s">
        <v>220</v>
      </c>
      <c r="AU272" s="207" t="s">
        <v>83</v>
      </c>
      <c r="AY272" s="15" t="s">
        <v>219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5" t="s">
        <v>83</v>
      </c>
      <c r="BK272" s="208">
        <f>ROUND(I272*H272,2)</f>
        <v>0</v>
      </c>
      <c r="BL272" s="15" t="s">
        <v>168</v>
      </c>
      <c r="BM272" s="207" t="s">
        <v>534</v>
      </c>
    </row>
    <row r="273" spans="1:65" s="12" customFormat="1" ht="11.25">
      <c r="B273" s="209"/>
      <c r="C273" s="210"/>
      <c r="D273" s="211" t="s">
        <v>225</v>
      </c>
      <c r="E273" s="212" t="s">
        <v>535</v>
      </c>
      <c r="F273" s="213" t="s">
        <v>106</v>
      </c>
      <c r="G273" s="210"/>
      <c r="H273" s="214">
        <v>2</v>
      </c>
      <c r="I273" s="215"/>
      <c r="J273" s="210"/>
      <c r="K273" s="210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225</v>
      </c>
      <c r="AU273" s="220" t="s">
        <v>83</v>
      </c>
      <c r="AV273" s="12" t="s">
        <v>106</v>
      </c>
      <c r="AW273" s="12" t="s">
        <v>32</v>
      </c>
      <c r="AX273" s="12" t="s">
        <v>83</v>
      </c>
      <c r="AY273" s="220" t="s">
        <v>219</v>
      </c>
    </row>
    <row r="274" spans="1:65" s="2" customFormat="1" ht="24" customHeight="1">
      <c r="A274" s="32"/>
      <c r="B274" s="33"/>
      <c r="C274" s="195" t="s">
        <v>536</v>
      </c>
      <c r="D274" s="195" t="s">
        <v>220</v>
      </c>
      <c r="E274" s="196" t="s">
        <v>537</v>
      </c>
      <c r="F274" s="197" t="s">
        <v>538</v>
      </c>
      <c r="G274" s="198" t="s">
        <v>539</v>
      </c>
      <c r="H274" s="199">
        <v>1</v>
      </c>
      <c r="I274" s="200"/>
      <c r="J274" s="201">
        <f>ROUND(I274*H274,2)</f>
        <v>0</v>
      </c>
      <c r="K274" s="202"/>
      <c r="L274" s="37"/>
      <c r="M274" s="203" t="s">
        <v>1</v>
      </c>
      <c r="N274" s="204" t="s">
        <v>40</v>
      </c>
      <c r="O274" s="69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207" t="s">
        <v>168</v>
      </c>
      <c r="AT274" s="207" t="s">
        <v>220</v>
      </c>
      <c r="AU274" s="207" t="s">
        <v>83</v>
      </c>
      <c r="AY274" s="15" t="s">
        <v>219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5" t="s">
        <v>83</v>
      </c>
      <c r="BK274" s="208">
        <f>ROUND(I274*H274,2)</f>
        <v>0</v>
      </c>
      <c r="BL274" s="15" t="s">
        <v>168</v>
      </c>
      <c r="BM274" s="207" t="s">
        <v>540</v>
      </c>
    </row>
    <row r="275" spans="1:65" s="13" customFormat="1" ht="11.25">
      <c r="B275" s="221"/>
      <c r="C275" s="222"/>
      <c r="D275" s="211" t="s">
        <v>225</v>
      </c>
      <c r="E275" s="223" t="s">
        <v>1</v>
      </c>
      <c r="F275" s="224" t="s">
        <v>541</v>
      </c>
      <c r="G275" s="222"/>
      <c r="H275" s="223" t="s">
        <v>1</v>
      </c>
      <c r="I275" s="225"/>
      <c r="J275" s="222"/>
      <c r="K275" s="222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225</v>
      </c>
      <c r="AU275" s="230" t="s">
        <v>83</v>
      </c>
      <c r="AV275" s="13" t="s">
        <v>83</v>
      </c>
      <c r="AW275" s="13" t="s">
        <v>32</v>
      </c>
      <c r="AX275" s="13" t="s">
        <v>75</v>
      </c>
      <c r="AY275" s="230" t="s">
        <v>219</v>
      </c>
    </row>
    <row r="276" spans="1:65" s="12" customFormat="1" ht="11.25">
      <c r="B276" s="209"/>
      <c r="C276" s="210"/>
      <c r="D276" s="211" t="s">
        <v>225</v>
      </c>
      <c r="E276" s="212" t="s">
        <v>542</v>
      </c>
      <c r="F276" s="213" t="s">
        <v>83</v>
      </c>
      <c r="G276" s="210"/>
      <c r="H276" s="214">
        <v>1</v>
      </c>
      <c r="I276" s="215"/>
      <c r="J276" s="210"/>
      <c r="K276" s="210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225</v>
      </c>
      <c r="AU276" s="220" t="s">
        <v>83</v>
      </c>
      <c r="AV276" s="12" t="s">
        <v>106</v>
      </c>
      <c r="AW276" s="12" t="s">
        <v>32</v>
      </c>
      <c r="AX276" s="12" t="s">
        <v>83</v>
      </c>
      <c r="AY276" s="220" t="s">
        <v>219</v>
      </c>
    </row>
    <row r="277" spans="1:65" s="2" customFormat="1" ht="24" customHeight="1">
      <c r="A277" s="32"/>
      <c r="B277" s="33"/>
      <c r="C277" s="195" t="s">
        <v>543</v>
      </c>
      <c r="D277" s="195" t="s">
        <v>220</v>
      </c>
      <c r="E277" s="196" t="s">
        <v>544</v>
      </c>
      <c r="F277" s="197" t="s">
        <v>545</v>
      </c>
      <c r="G277" s="198" t="s">
        <v>510</v>
      </c>
      <c r="H277" s="199">
        <v>16</v>
      </c>
      <c r="I277" s="200"/>
      <c r="J277" s="201">
        <f>ROUND(I277*H277,2)</f>
        <v>0</v>
      </c>
      <c r="K277" s="202"/>
      <c r="L277" s="37"/>
      <c r="M277" s="203" t="s">
        <v>1</v>
      </c>
      <c r="N277" s="204" t="s">
        <v>40</v>
      </c>
      <c r="O277" s="69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207" t="s">
        <v>168</v>
      </c>
      <c r="AT277" s="207" t="s">
        <v>220</v>
      </c>
      <c r="AU277" s="207" t="s">
        <v>83</v>
      </c>
      <c r="AY277" s="15" t="s">
        <v>219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5" t="s">
        <v>83</v>
      </c>
      <c r="BK277" s="208">
        <f>ROUND(I277*H277,2)</f>
        <v>0</v>
      </c>
      <c r="BL277" s="15" t="s">
        <v>168</v>
      </c>
      <c r="BM277" s="207" t="s">
        <v>546</v>
      </c>
    </row>
    <row r="278" spans="1:65" s="12" customFormat="1" ht="11.25">
      <c r="B278" s="209"/>
      <c r="C278" s="210"/>
      <c r="D278" s="211" t="s">
        <v>225</v>
      </c>
      <c r="E278" s="212" t="s">
        <v>547</v>
      </c>
      <c r="F278" s="213" t="s">
        <v>548</v>
      </c>
      <c r="G278" s="210"/>
      <c r="H278" s="214">
        <v>16</v>
      </c>
      <c r="I278" s="215"/>
      <c r="J278" s="210"/>
      <c r="K278" s="210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225</v>
      </c>
      <c r="AU278" s="220" t="s">
        <v>83</v>
      </c>
      <c r="AV278" s="12" t="s">
        <v>106</v>
      </c>
      <c r="AW278" s="12" t="s">
        <v>32</v>
      </c>
      <c r="AX278" s="12" t="s">
        <v>83</v>
      </c>
      <c r="AY278" s="220" t="s">
        <v>219</v>
      </c>
    </row>
    <row r="279" spans="1:65" s="11" customFormat="1" ht="25.9" customHeight="1">
      <c r="B279" s="181"/>
      <c r="C279" s="182"/>
      <c r="D279" s="183" t="s">
        <v>74</v>
      </c>
      <c r="E279" s="184" t="s">
        <v>251</v>
      </c>
      <c r="F279" s="184" t="s">
        <v>549</v>
      </c>
      <c r="G279" s="182"/>
      <c r="H279" s="182"/>
      <c r="I279" s="185"/>
      <c r="J279" s="186">
        <f>BK279</f>
        <v>0</v>
      </c>
      <c r="K279" s="182"/>
      <c r="L279" s="187"/>
      <c r="M279" s="188"/>
      <c r="N279" s="189"/>
      <c r="O279" s="189"/>
      <c r="P279" s="190">
        <f>SUM(P280:P360)</f>
        <v>0</v>
      </c>
      <c r="Q279" s="189"/>
      <c r="R279" s="190">
        <f>SUM(R280:R360)</f>
        <v>8873.9427837999992</v>
      </c>
      <c r="S279" s="189"/>
      <c r="T279" s="191">
        <f>SUM(T280:T360)</f>
        <v>0</v>
      </c>
      <c r="AR279" s="192" t="s">
        <v>168</v>
      </c>
      <c r="AT279" s="193" t="s">
        <v>74</v>
      </c>
      <c r="AU279" s="193" t="s">
        <v>75</v>
      </c>
      <c r="AY279" s="192" t="s">
        <v>219</v>
      </c>
      <c r="BK279" s="194">
        <f>SUM(BK280:BK360)</f>
        <v>0</v>
      </c>
    </row>
    <row r="280" spans="1:65" s="2" customFormat="1" ht="16.5" customHeight="1">
      <c r="A280" s="32"/>
      <c r="B280" s="33"/>
      <c r="C280" s="195" t="s">
        <v>550</v>
      </c>
      <c r="D280" s="195" t="s">
        <v>220</v>
      </c>
      <c r="E280" s="196" t="s">
        <v>551</v>
      </c>
      <c r="F280" s="197" t="s">
        <v>552</v>
      </c>
      <c r="G280" s="198" t="s">
        <v>223</v>
      </c>
      <c r="H280" s="199">
        <v>10826.17</v>
      </c>
      <c r="I280" s="200"/>
      <c r="J280" s="201">
        <f>ROUND(I280*H280,2)</f>
        <v>0</v>
      </c>
      <c r="K280" s="202"/>
      <c r="L280" s="37"/>
      <c r="M280" s="203" t="s">
        <v>1</v>
      </c>
      <c r="N280" s="204" t="s">
        <v>40</v>
      </c>
      <c r="O280" s="69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207" t="s">
        <v>168</v>
      </c>
      <c r="AT280" s="207" t="s">
        <v>220</v>
      </c>
      <c r="AU280" s="207" t="s">
        <v>83</v>
      </c>
      <c r="AY280" s="15" t="s">
        <v>219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5" t="s">
        <v>83</v>
      </c>
      <c r="BK280" s="208">
        <f>ROUND(I280*H280,2)</f>
        <v>0</v>
      </c>
      <c r="BL280" s="15" t="s">
        <v>168</v>
      </c>
      <c r="BM280" s="207" t="s">
        <v>553</v>
      </c>
    </row>
    <row r="281" spans="1:65" s="13" customFormat="1" ht="11.25">
      <c r="B281" s="221"/>
      <c r="C281" s="222"/>
      <c r="D281" s="211" t="s">
        <v>225</v>
      </c>
      <c r="E281" s="223" t="s">
        <v>1</v>
      </c>
      <c r="F281" s="224" t="s">
        <v>470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225</v>
      </c>
      <c r="AU281" s="230" t="s">
        <v>83</v>
      </c>
      <c r="AV281" s="13" t="s">
        <v>83</v>
      </c>
      <c r="AW281" s="13" t="s">
        <v>32</v>
      </c>
      <c r="AX281" s="13" t="s">
        <v>75</v>
      </c>
      <c r="AY281" s="230" t="s">
        <v>219</v>
      </c>
    </row>
    <row r="282" spans="1:65" s="12" customFormat="1" ht="11.25">
      <c r="B282" s="209"/>
      <c r="C282" s="210"/>
      <c r="D282" s="211" t="s">
        <v>225</v>
      </c>
      <c r="E282" s="212" t="s">
        <v>554</v>
      </c>
      <c r="F282" s="213" t="s">
        <v>555</v>
      </c>
      <c r="G282" s="210"/>
      <c r="H282" s="214">
        <v>10826.17</v>
      </c>
      <c r="I282" s="215"/>
      <c r="J282" s="210"/>
      <c r="K282" s="210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225</v>
      </c>
      <c r="AU282" s="220" t="s">
        <v>83</v>
      </c>
      <c r="AV282" s="12" t="s">
        <v>106</v>
      </c>
      <c r="AW282" s="12" t="s">
        <v>32</v>
      </c>
      <c r="AX282" s="12" t="s">
        <v>83</v>
      </c>
      <c r="AY282" s="220" t="s">
        <v>219</v>
      </c>
    </row>
    <row r="283" spans="1:65" s="2" customFormat="1" ht="16.5" customHeight="1">
      <c r="A283" s="32"/>
      <c r="B283" s="33"/>
      <c r="C283" s="195" t="s">
        <v>108</v>
      </c>
      <c r="D283" s="195" t="s">
        <v>220</v>
      </c>
      <c r="E283" s="196" t="s">
        <v>556</v>
      </c>
      <c r="F283" s="197" t="s">
        <v>557</v>
      </c>
      <c r="G283" s="198" t="s">
        <v>223</v>
      </c>
      <c r="H283" s="199">
        <v>200.1</v>
      </c>
      <c r="I283" s="200"/>
      <c r="J283" s="201">
        <f>ROUND(I283*H283,2)</f>
        <v>0</v>
      </c>
      <c r="K283" s="202"/>
      <c r="L283" s="37"/>
      <c r="M283" s="203" t="s">
        <v>1</v>
      </c>
      <c r="N283" s="204" t="s">
        <v>40</v>
      </c>
      <c r="O283" s="69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6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207" t="s">
        <v>168</v>
      </c>
      <c r="AT283" s="207" t="s">
        <v>220</v>
      </c>
      <c r="AU283" s="207" t="s">
        <v>83</v>
      </c>
      <c r="AY283" s="15" t="s">
        <v>219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5" t="s">
        <v>83</v>
      </c>
      <c r="BK283" s="208">
        <f>ROUND(I283*H283,2)</f>
        <v>0</v>
      </c>
      <c r="BL283" s="15" t="s">
        <v>168</v>
      </c>
      <c r="BM283" s="207" t="s">
        <v>558</v>
      </c>
    </row>
    <row r="284" spans="1:65" s="12" customFormat="1" ht="11.25">
      <c r="B284" s="209"/>
      <c r="C284" s="210"/>
      <c r="D284" s="211" t="s">
        <v>225</v>
      </c>
      <c r="E284" s="212" t="s">
        <v>559</v>
      </c>
      <c r="F284" s="213" t="s">
        <v>474</v>
      </c>
      <c r="G284" s="210"/>
      <c r="H284" s="214">
        <v>200.1</v>
      </c>
      <c r="I284" s="215"/>
      <c r="J284" s="210"/>
      <c r="K284" s="210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225</v>
      </c>
      <c r="AU284" s="220" t="s">
        <v>83</v>
      </c>
      <c r="AV284" s="12" t="s">
        <v>106</v>
      </c>
      <c r="AW284" s="12" t="s">
        <v>32</v>
      </c>
      <c r="AX284" s="12" t="s">
        <v>83</v>
      </c>
      <c r="AY284" s="220" t="s">
        <v>219</v>
      </c>
    </row>
    <row r="285" spans="1:65" s="2" customFormat="1" ht="16.5" customHeight="1">
      <c r="A285" s="32"/>
      <c r="B285" s="33"/>
      <c r="C285" s="195" t="s">
        <v>560</v>
      </c>
      <c r="D285" s="195" t="s">
        <v>220</v>
      </c>
      <c r="E285" s="196" t="s">
        <v>561</v>
      </c>
      <c r="F285" s="197" t="s">
        <v>562</v>
      </c>
      <c r="G285" s="198" t="s">
        <v>223</v>
      </c>
      <c r="H285" s="199">
        <v>269.56</v>
      </c>
      <c r="I285" s="200"/>
      <c r="J285" s="201">
        <f>ROUND(I285*H285,2)</f>
        <v>0</v>
      </c>
      <c r="K285" s="202"/>
      <c r="L285" s="37"/>
      <c r="M285" s="203" t="s">
        <v>1</v>
      </c>
      <c r="N285" s="204" t="s">
        <v>40</v>
      </c>
      <c r="O285" s="69"/>
      <c r="P285" s="205">
        <f>O285*H285</f>
        <v>0</v>
      </c>
      <c r="Q285" s="205">
        <v>0.2</v>
      </c>
      <c r="R285" s="205">
        <f>Q285*H285</f>
        <v>53.912000000000006</v>
      </c>
      <c r="S285" s="205">
        <v>0</v>
      </c>
      <c r="T285" s="206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207" t="s">
        <v>168</v>
      </c>
      <c r="AT285" s="207" t="s">
        <v>220</v>
      </c>
      <c r="AU285" s="207" t="s">
        <v>83</v>
      </c>
      <c r="AY285" s="15" t="s">
        <v>219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5" t="s">
        <v>83</v>
      </c>
      <c r="BK285" s="208">
        <f>ROUND(I285*H285,2)</f>
        <v>0</v>
      </c>
      <c r="BL285" s="15" t="s">
        <v>168</v>
      </c>
      <c r="BM285" s="207" t="s">
        <v>563</v>
      </c>
    </row>
    <row r="286" spans="1:65" s="12" customFormat="1" ht="11.25">
      <c r="B286" s="209"/>
      <c r="C286" s="210"/>
      <c r="D286" s="211" t="s">
        <v>225</v>
      </c>
      <c r="E286" s="212" t="s">
        <v>564</v>
      </c>
      <c r="F286" s="213" t="s">
        <v>476</v>
      </c>
      <c r="G286" s="210"/>
      <c r="H286" s="214">
        <v>269.56</v>
      </c>
      <c r="I286" s="215"/>
      <c r="J286" s="210"/>
      <c r="K286" s="210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225</v>
      </c>
      <c r="AU286" s="220" t="s">
        <v>83</v>
      </c>
      <c r="AV286" s="12" t="s">
        <v>106</v>
      </c>
      <c r="AW286" s="12" t="s">
        <v>32</v>
      </c>
      <c r="AX286" s="12" t="s">
        <v>83</v>
      </c>
      <c r="AY286" s="220" t="s">
        <v>219</v>
      </c>
    </row>
    <row r="287" spans="1:65" s="2" customFormat="1" ht="16.5" customHeight="1">
      <c r="A287" s="32"/>
      <c r="B287" s="33"/>
      <c r="C287" s="195" t="s">
        <v>565</v>
      </c>
      <c r="D287" s="195" t="s">
        <v>220</v>
      </c>
      <c r="E287" s="196" t="s">
        <v>566</v>
      </c>
      <c r="F287" s="197" t="s">
        <v>567</v>
      </c>
      <c r="G287" s="198" t="s">
        <v>223</v>
      </c>
      <c r="H287" s="199">
        <v>10826.17</v>
      </c>
      <c r="I287" s="200"/>
      <c r="J287" s="201">
        <f>ROUND(I287*H287,2)</f>
        <v>0</v>
      </c>
      <c r="K287" s="202"/>
      <c r="L287" s="37"/>
      <c r="M287" s="203" t="s">
        <v>1</v>
      </c>
      <c r="N287" s="204" t="s">
        <v>40</v>
      </c>
      <c r="O287" s="69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6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207" t="s">
        <v>168</v>
      </c>
      <c r="AT287" s="207" t="s">
        <v>220</v>
      </c>
      <c r="AU287" s="207" t="s">
        <v>83</v>
      </c>
      <c r="AY287" s="15" t="s">
        <v>219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5" t="s">
        <v>83</v>
      </c>
      <c r="BK287" s="208">
        <f>ROUND(I287*H287,2)</f>
        <v>0</v>
      </c>
      <c r="BL287" s="15" t="s">
        <v>168</v>
      </c>
      <c r="BM287" s="207" t="s">
        <v>568</v>
      </c>
    </row>
    <row r="288" spans="1:65" s="13" customFormat="1" ht="11.25">
      <c r="B288" s="221"/>
      <c r="C288" s="222"/>
      <c r="D288" s="211" t="s">
        <v>225</v>
      </c>
      <c r="E288" s="223" t="s">
        <v>1</v>
      </c>
      <c r="F288" s="224" t="s">
        <v>470</v>
      </c>
      <c r="G288" s="222"/>
      <c r="H288" s="223" t="s">
        <v>1</v>
      </c>
      <c r="I288" s="225"/>
      <c r="J288" s="222"/>
      <c r="K288" s="222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225</v>
      </c>
      <c r="AU288" s="230" t="s">
        <v>83</v>
      </c>
      <c r="AV288" s="13" t="s">
        <v>83</v>
      </c>
      <c r="AW288" s="13" t="s">
        <v>32</v>
      </c>
      <c r="AX288" s="13" t="s">
        <v>75</v>
      </c>
      <c r="AY288" s="230" t="s">
        <v>219</v>
      </c>
    </row>
    <row r="289" spans="1:65" s="12" customFormat="1" ht="11.25">
      <c r="B289" s="209"/>
      <c r="C289" s="210"/>
      <c r="D289" s="211" t="s">
        <v>225</v>
      </c>
      <c r="E289" s="212" t="s">
        <v>569</v>
      </c>
      <c r="F289" s="213" t="s">
        <v>555</v>
      </c>
      <c r="G289" s="210"/>
      <c r="H289" s="214">
        <v>10826.17</v>
      </c>
      <c r="I289" s="215"/>
      <c r="J289" s="210"/>
      <c r="K289" s="210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225</v>
      </c>
      <c r="AU289" s="220" t="s">
        <v>83</v>
      </c>
      <c r="AV289" s="12" t="s">
        <v>106</v>
      </c>
      <c r="AW289" s="12" t="s">
        <v>32</v>
      </c>
      <c r="AX289" s="12" t="s">
        <v>83</v>
      </c>
      <c r="AY289" s="220" t="s">
        <v>219</v>
      </c>
    </row>
    <row r="290" spans="1:65" s="2" customFormat="1" ht="24" customHeight="1">
      <c r="A290" s="32"/>
      <c r="B290" s="33"/>
      <c r="C290" s="195" t="s">
        <v>570</v>
      </c>
      <c r="D290" s="195" t="s">
        <v>220</v>
      </c>
      <c r="E290" s="196" t="s">
        <v>571</v>
      </c>
      <c r="F290" s="197" t="s">
        <v>572</v>
      </c>
      <c r="G290" s="198" t="s">
        <v>223</v>
      </c>
      <c r="H290" s="199">
        <v>10798</v>
      </c>
      <c r="I290" s="200"/>
      <c r="J290" s="201">
        <f>ROUND(I290*H290,2)</f>
        <v>0</v>
      </c>
      <c r="K290" s="202"/>
      <c r="L290" s="37"/>
      <c r="M290" s="203" t="s">
        <v>1</v>
      </c>
      <c r="N290" s="204" t="s">
        <v>40</v>
      </c>
      <c r="O290" s="69"/>
      <c r="P290" s="205">
        <f>O290*H290</f>
        <v>0</v>
      </c>
      <c r="Q290" s="205">
        <v>0.49586999999999998</v>
      </c>
      <c r="R290" s="205">
        <f>Q290*H290</f>
        <v>5354.4042599999993</v>
      </c>
      <c r="S290" s="205">
        <v>0</v>
      </c>
      <c r="T290" s="20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207" t="s">
        <v>168</v>
      </c>
      <c r="AT290" s="207" t="s">
        <v>220</v>
      </c>
      <c r="AU290" s="207" t="s">
        <v>83</v>
      </c>
      <c r="AY290" s="15" t="s">
        <v>219</v>
      </c>
      <c r="BE290" s="208">
        <f>IF(N290="základní",J290,0)</f>
        <v>0</v>
      </c>
      <c r="BF290" s="208">
        <f>IF(N290="snížená",J290,0)</f>
        <v>0</v>
      </c>
      <c r="BG290" s="208">
        <f>IF(N290="zákl. přenesená",J290,0)</f>
        <v>0</v>
      </c>
      <c r="BH290" s="208">
        <f>IF(N290="sníž. přenesená",J290,0)</f>
        <v>0</v>
      </c>
      <c r="BI290" s="208">
        <f>IF(N290="nulová",J290,0)</f>
        <v>0</v>
      </c>
      <c r="BJ290" s="15" t="s">
        <v>83</v>
      </c>
      <c r="BK290" s="208">
        <f>ROUND(I290*H290,2)</f>
        <v>0</v>
      </c>
      <c r="BL290" s="15" t="s">
        <v>168</v>
      </c>
      <c r="BM290" s="207" t="s">
        <v>573</v>
      </c>
    </row>
    <row r="291" spans="1:65" s="13" customFormat="1" ht="11.25">
      <c r="B291" s="221"/>
      <c r="C291" s="222"/>
      <c r="D291" s="211" t="s">
        <v>225</v>
      </c>
      <c r="E291" s="223" t="s">
        <v>1</v>
      </c>
      <c r="F291" s="224" t="s">
        <v>470</v>
      </c>
      <c r="G291" s="222"/>
      <c r="H291" s="223" t="s">
        <v>1</v>
      </c>
      <c r="I291" s="225"/>
      <c r="J291" s="222"/>
      <c r="K291" s="222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225</v>
      </c>
      <c r="AU291" s="230" t="s">
        <v>83</v>
      </c>
      <c r="AV291" s="13" t="s">
        <v>83</v>
      </c>
      <c r="AW291" s="13" t="s">
        <v>32</v>
      </c>
      <c r="AX291" s="13" t="s">
        <v>75</v>
      </c>
      <c r="AY291" s="230" t="s">
        <v>219</v>
      </c>
    </row>
    <row r="292" spans="1:65" s="12" customFormat="1" ht="11.25">
      <c r="B292" s="209"/>
      <c r="C292" s="210"/>
      <c r="D292" s="211" t="s">
        <v>225</v>
      </c>
      <c r="E292" s="212" t="s">
        <v>574</v>
      </c>
      <c r="F292" s="213" t="s">
        <v>575</v>
      </c>
      <c r="G292" s="210"/>
      <c r="H292" s="214">
        <v>10798</v>
      </c>
      <c r="I292" s="215"/>
      <c r="J292" s="210"/>
      <c r="K292" s="210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225</v>
      </c>
      <c r="AU292" s="220" t="s">
        <v>83</v>
      </c>
      <c r="AV292" s="12" t="s">
        <v>106</v>
      </c>
      <c r="AW292" s="12" t="s">
        <v>32</v>
      </c>
      <c r="AX292" s="12" t="s">
        <v>83</v>
      </c>
      <c r="AY292" s="220" t="s">
        <v>219</v>
      </c>
    </row>
    <row r="293" spans="1:65" s="2" customFormat="1" ht="24" customHeight="1">
      <c r="A293" s="32"/>
      <c r="B293" s="33"/>
      <c r="C293" s="195" t="s">
        <v>576</v>
      </c>
      <c r="D293" s="195" t="s">
        <v>220</v>
      </c>
      <c r="E293" s="196" t="s">
        <v>577</v>
      </c>
      <c r="F293" s="197" t="s">
        <v>578</v>
      </c>
      <c r="G293" s="198" t="s">
        <v>223</v>
      </c>
      <c r="H293" s="199">
        <v>200.1</v>
      </c>
      <c r="I293" s="200"/>
      <c r="J293" s="201">
        <f>ROUND(I293*H293,2)</f>
        <v>0</v>
      </c>
      <c r="K293" s="202"/>
      <c r="L293" s="37"/>
      <c r="M293" s="203" t="s">
        <v>1</v>
      </c>
      <c r="N293" s="204" t="s">
        <v>40</v>
      </c>
      <c r="O293" s="69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6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207" t="s">
        <v>168</v>
      </c>
      <c r="AT293" s="207" t="s">
        <v>220</v>
      </c>
      <c r="AU293" s="207" t="s">
        <v>83</v>
      </c>
      <c r="AY293" s="15" t="s">
        <v>219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5" t="s">
        <v>83</v>
      </c>
      <c r="BK293" s="208">
        <f>ROUND(I293*H293,2)</f>
        <v>0</v>
      </c>
      <c r="BL293" s="15" t="s">
        <v>168</v>
      </c>
      <c r="BM293" s="207" t="s">
        <v>579</v>
      </c>
    </row>
    <row r="294" spans="1:65" s="2" customFormat="1" ht="16.5" customHeight="1">
      <c r="A294" s="32"/>
      <c r="B294" s="33"/>
      <c r="C294" s="195" t="s">
        <v>580</v>
      </c>
      <c r="D294" s="195" t="s">
        <v>220</v>
      </c>
      <c r="E294" s="196" t="s">
        <v>581</v>
      </c>
      <c r="F294" s="197" t="s">
        <v>582</v>
      </c>
      <c r="G294" s="198" t="s">
        <v>223</v>
      </c>
      <c r="H294" s="199">
        <v>914</v>
      </c>
      <c r="I294" s="200"/>
      <c r="J294" s="201">
        <f>ROUND(I294*H294,2)</f>
        <v>0</v>
      </c>
      <c r="K294" s="202"/>
      <c r="L294" s="37"/>
      <c r="M294" s="203" t="s">
        <v>1</v>
      </c>
      <c r="N294" s="204" t="s">
        <v>40</v>
      </c>
      <c r="O294" s="69"/>
      <c r="P294" s="205">
        <f>O294*H294</f>
        <v>0</v>
      </c>
      <c r="Q294" s="205">
        <v>0.20580000000000001</v>
      </c>
      <c r="R294" s="205">
        <f>Q294*H294</f>
        <v>188.10120000000001</v>
      </c>
      <c r="S294" s="205">
        <v>0</v>
      </c>
      <c r="T294" s="206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207" t="s">
        <v>168</v>
      </c>
      <c r="AT294" s="207" t="s">
        <v>220</v>
      </c>
      <c r="AU294" s="207" t="s">
        <v>83</v>
      </c>
      <c r="AY294" s="15" t="s">
        <v>219</v>
      </c>
      <c r="BE294" s="208">
        <f>IF(N294="základní",J294,0)</f>
        <v>0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15" t="s">
        <v>83</v>
      </c>
      <c r="BK294" s="208">
        <f>ROUND(I294*H294,2)</f>
        <v>0</v>
      </c>
      <c r="BL294" s="15" t="s">
        <v>168</v>
      </c>
      <c r="BM294" s="207" t="s">
        <v>583</v>
      </c>
    </row>
    <row r="295" spans="1:65" s="12" customFormat="1" ht="11.25">
      <c r="B295" s="209"/>
      <c r="C295" s="210"/>
      <c r="D295" s="211" t="s">
        <v>225</v>
      </c>
      <c r="E295" s="212" t="s">
        <v>584</v>
      </c>
      <c r="F295" s="213" t="s">
        <v>585</v>
      </c>
      <c r="G295" s="210"/>
      <c r="H295" s="214">
        <v>914</v>
      </c>
      <c r="I295" s="215"/>
      <c r="J295" s="210"/>
      <c r="K295" s="210"/>
      <c r="L295" s="216"/>
      <c r="M295" s="217"/>
      <c r="N295" s="218"/>
      <c r="O295" s="218"/>
      <c r="P295" s="218"/>
      <c r="Q295" s="218"/>
      <c r="R295" s="218"/>
      <c r="S295" s="218"/>
      <c r="T295" s="219"/>
      <c r="AT295" s="220" t="s">
        <v>225</v>
      </c>
      <c r="AU295" s="220" t="s">
        <v>83</v>
      </c>
      <c r="AV295" s="12" t="s">
        <v>106</v>
      </c>
      <c r="AW295" s="12" t="s">
        <v>32</v>
      </c>
      <c r="AX295" s="12" t="s">
        <v>83</v>
      </c>
      <c r="AY295" s="220" t="s">
        <v>219</v>
      </c>
    </row>
    <row r="296" spans="1:65" s="2" customFormat="1" ht="16.5" customHeight="1">
      <c r="A296" s="32"/>
      <c r="B296" s="33"/>
      <c r="C296" s="195" t="s">
        <v>164</v>
      </c>
      <c r="D296" s="195" t="s">
        <v>220</v>
      </c>
      <c r="E296" s="196" t="s">
        <v>586</v>
      </c>
      <c r="F296" s="197" t="s">
        <v>587</v>
      </c>
      <c r="G296" s="198" t="s">
        <v>320</v>
      </c>
      <c r="H296" s="199">
        <v>23.1</v>
      </c>
      <c r="I296" s="200"/>
      <c r="J296" s="201">
        <f>ROUND(I296*H296,2)</f>
        <v>0</v>
      </c>
      <c r="K296" s="202"/>
      <c r="L296" s="37"/>
      <c r="M296" s="203" t="s">
        <v>1</v>
      </c>
      <c r="N296" s="204" t="s">
        <v>40</v>
      </c>
      <c r="O296" s="69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207" t="s">
        <v>168</v>
      </c>
      <c r="AT296" s="207" t="s">
        <v>220</v>
      </c>
      <c r="AU296" s="207" t="s">
        <v>83</v>
      </c>
      <c r="AY296" s="15" t="s">
        <v>219</v>
      </c>
      <c r="BE296" s="208">
        <f>IF(N296="základní",J296,0)</f>
        <v>0</v>
      </c>
      <c r="BF296" s="208">
        <f>IF(N296="snížená",J296,0)</f>
        <v>0</v>
      </c>
      <c r="BG296" s="208">
        <f>IF(N296="zákl. přenesená",J296,0)</f>
        <v>0</v>
      </c>
      <c r="BH296" s="208">
        <f>IF(N296="sníž. přenesená",J296,0)</f>
        <v>0</v>
      </c>
      <c r="BI296" s="208">
        <f>IF(N296="nulová",J296,0)</f>
        <v>0</v>
      </c>
      <c r="BJ296" s="15" t="s">
        <v>83</v>
      </c>
      <c r="BK296" s="208">
        <f>ROUND(I296*H296,2)</f>
        <v>0</v>
      </c>
      <c r="BL296" s="15" t="s">
        <v>168</v>
      </c>
      <c r="BM296" s="207" t="s">
        <v>588</v>
      </c>
    </row>
    <row r="297" spans="1:65" s="12" customFormat="1" ht="11.25">
      <c r="B297" s="209"/>
      <c r="C297" s="210"/>
      <c r="D297" s="211" t="s">
        <v>225</v>
      </c>
      <c r="E297" s="212" t="s">
        <v>589</v>
      </c>
      <c r="F297" s="213" t="s">
        <v>590</v>
      </c>
      <c r="G297" s="210"/>
      <c r="H297" s="214">
        <v>23.1</v>
      </c>
      <c r="I297" s="215"/>
      <c r="J297" s="210"/>
      <c r="K297" s="210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225</v>
      </c>
      <c r="AU297" s="220" t="s">
        <v>83</v>
      </c>
      <c r="AV297" s="12" t="s">
        <v>106</v>
      </c>
      <c r="AW297" s="12" t="s">
        <v>32</v>
      </c>
      <c r="AX297" s="12" t="s">
        <v>83</v>
      </c>
      <c r="AY297" s="220" t="s">
        <v>219</v>
      </c>
    </row>
    <row r="298" spans="1:65" s="2" customFormat="1" ht="24" customHeight="1">
      <c r="A298" s="32"/>
      <c r="B298" s="33"/>
      <c r="C298" s="195" t="s">
        <v>591</v>
      </c>
      <c r="D298" s="195" t="s">
        <v>220</v>
      </c>
      <c r="E298" s="196" t="s">
        <v>592</v>
      </c>
      <c r="F298" s="197" t="s">
        <v>593</v>
      </c>
      <c r="G298" s="198" t="s">
        <v>223</v>
      </c>
      <c r="H298" s="199">
        <v>191</v>
      </c>
      <c r="I298" s="200"/>
      <c r="J298" s="201">
        <f>ROUND(I298*H298,2)</f>
        <v>0</v>
      </c>
      <c r="K298" s="202"/>
      <c r="L298" s="37"/>
      <c r="M298" s="203" t="s">
        <v>1</v>
      </c>
      <c r="N298" s="204" t="s">
        <v>40</v>
      </c>
      <c r="O298" s="69"/>
      <c r="P298" s="205">
        <f>O298*H298</f>
        <v>0</v>
      </c>
      <c r="Q298" s="205">
        <v>0.10434</v>
      </c>
      <c r="R298" s="205">
        <f>Q298*H298</f>
        <v>19.928940000000001</v>
      </c>
      <c r="S298" s="205">
        <v>0</v>
      </c>
      <c r="T298" s="206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207" t="s">
        <v>168</v>
      </c>
      <c r="AT298" s="207" t="s">
        <v>220</v>
      </c>
      <c r="AU298" s="207" t="s">
        <v>83</v>
      </c>
      <c r="AY298" s="15" t="s">
        <v>219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5" t="s">
        <v>83</v>
      </c>
      <c r="BK298" s="208">
        <f>ROUND(I298*H298,2)</f>
        <v>0</v>
      </c>
      <c r="BL298" s="15" t="s">
        <v>168</v>
      </c>
      <c r="BM298" s="207" t="s">
        <v>594</v>
      </c>
    </row>
    <row r="299" spans="1:65" s="12" customFormat="1" ht="11.25">
      <c r="B299" s="209"/>
      <c r="C299" s="210"/>
      <c r="D299" s="211" t="s">
        <v>225</v>
      </c>
      <c r="E299" s="212" t="s">
        <v>595</v>
      </c>
      <c r="F299" s="213" t="s">
        <v>596</v>
      </c>
      <c r="G299" s="210"/>
      <c r="H299" s="214">
        <v>191</v>
      </c>
      <c r="I299" s="215"/>
      <c r="J299" s="210"/>
      <c r="K299" s="210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225</v>
      </c>
      <c r="AU299" s="220" t="s">
        <v>83</v>
      </c>
      <c r="AV299" s="12" t="s">
        <v>106</v>
      </c>
      <c r="AW299" s="12" t="s">
        <v>32</v>
      </c>
      <c r="AX299" s="12" t="s">
        <v>83</v>
      </c>
      <c r="AY299" s="220" t="s">
        <v>219</v>
      </c>
    </row>
    <row r="300" spans="1:65" s="2" customFormat="1" ht="16.5" customHeight="1">
      <c r="A300" s="32"/>
      <c r="B300" s="33"/>
      <c r="C300" s="195" t="s">
        <v>597</v>
      </c>
      <c r="D300" s="195" t="s">
        <v>220</v>
      </c>
      <c r="E300" s="196" t="s">
        <v>598</v>
      </c>
      <c r="F300" s="197" t="s">
        <v>599</v>
      </c>
      <c r="G300" s="198" t="s">
        <v>223</v>
      </c>
      <c r="H300" s="199">
        <v>9999.57</v>
      </c>
      <c r="I300" s="200"/>
      <c r="J300" s="201">
        <f>ROUND(I300*H300,2)</f>
        <v>0</v>
      </c>
      <c r="K300" s="202"/>
      <c r="L300" s="37"/>
      <c r="M300" s="203" t="s">
        <v>1</v>
      </c>
      <c r="N300" s="204" t="s">
        <v>40</v>
      </c>
      <c r="O300" s="69"/>
      <c r="P300" s="205">
        <f>O300*H300</f>
        <v>0</v>
      </c>
      <c r="Q300" s="205">
        <v>3.4000000000000002E-4</v>
      </c>
      <c r="R300" s="205">
        <f>Q300*H300</f>
        <v>3.3998538000000003</v>
      </c>
      <c r="S300" s="205">
        <v>0</v>
      </c>
      <c r="T300" s="20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207" t="s">
        <v>168</v>
      </c>
      <c r="AT300" s="207" t="s">
        <v>220</v>
      </c>
      <c r="AU300" s="207" t="s">
        <v>83</v>
      </c>
      <c r="AY300" s="15" t="s">
        <v>219</v>
      </c>
      <c r="BE300" s="208">
        <f>IF(N300="základní",J300,0)</f>
        <v>0</v>
      </c>
      <c r="BF300" s="208">
        <f>IF(N300="snížená",J300,0)</f>
        <v>0</v>
      </c>
      <c r="BG300" s="208">
        <f>IF(N300="zákl. přenesená",J300,0)</f>
        <v>0</v>
      </c>
      <c r="BH300" s="208">
        <f>IF(N300="sníž. přenesená",J300,0)</f>
        <v>0</v>
      </c>
      <c r="BI300" s="208">
        <f>IF(N300="nulová",J300,0)</f>
        <v>0</v>
      </c>
      <c r="BJ300" s="15" t="s">
        <v>83</v>
      </c>
      <c r="BK300" s="208">
        <f>ROUND(I300*H300,2)</f>
        <v>0</v>
      </c>
      <c r="BL300" s="15" t="s">
        <v>168</v>
      </c>
      <c r="BM300" s="207" t="s">
        <v>600</v>
      </c>
    </row>
    <row r="301" spans="1:65" s="12" customFormat="1" ht="11.25">
      <c r="B301" s="209"/>
      <c r="C301" s="210"/>
      <c r="D301" s="211" t="s">
        <v>225</v>
      </c>
      <c r="E301" s="212" t="s">
        <v>601</v>
      </c>
      <c r="F301" s="213" t="s">
        <v>602</v>
      </c>
      <c r="G301" s="210"/>
      <c r="H301" s="214">
        <v>9999.57</v>
      </c>
      <c r="I301" s="215"/>
      <c r="J301" s="210"/>
      <c r="K301" s="210"/>
      <c r="L301" s="216"/>
      <c r="M301" s="217"/>
      <c r="N301" s="218"/>
      <c r="O301" s="218"/>
      <c r="P301" s="218"/>
      <c r="Q301" s="218"/>
      <c r="R301" s="218"/>
      <c r="S301" s="218"/>
      <c r="T301" s="219"/>
      <c r="AT301" s="220" t="s">
        <v>225</v>
      </c>
      <c r="AU301" s="220" t="s">
        <v>83</v>
      </c>
      <c r="AV301" s="12" t="s">
        <v>106</v>
      </c>
      <c r="AW301" s="12" t="s">
        <v>32</v>
      </c>
      <c r="AX301" s="12" t="s">
        <v>83</v>
      </c>
      <c r="AY301" s="220" t="s">
        <v>219</v>
      </c>
    </row>
    <row r="302" spans="1:65" s="2" customFormat="1" ht="24" customHeight="1">
      <c r="A302" s="32"/>
      <c r="B302" s="33"/>
      <c r="C302" s="195" t="s">
        <v>603</v>
      </c>
      <c r="D302" s="195" t="s">
        <v>220</v>
      </c>
      <c r="E302" s="196" t="s">
        <v>604</v>
      </c>
      <c r="F302" s="197" t="s">
        <v>605</v>
      </c>
      <c r="G302" s="198" t="s">
        <v>223</v>
      </c>
      <c r="H302" s="199">
        <v>9814.57</v>
      </c>
      <c r="I302" s="200"/>
      <c r="J302" s="201">
        <f>ROUND(I302*H302,2)</f>
        <v>0</v>
      </c>
      <c r="K302" s="202"/>
      <c r="L302" s="37"/>
      <c r="M302" s="203" t="s">
        <v>1</v>
      </c>
      <c r="N302" s="204" t="s">
        <v>40</v>
      </c>
      <c r="O302" s="69"/>
      <c r="P302" s="205">
        <f>O302*H302</f>
        <v>0</v>
      </c>
      <c r="Q302" s="205">
        <v>7.1000000000000002E-4</v>
      </c>
      <c r="R302" s="205">
        <f>Q302*H302</f>
        <v>6.9683447000000003</v>
      </c>
      <c r="S302" s="205">
        <v>0</v>
      </c>
      <c r="T302" s="206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207" t="s">
        <v>168</v>
      </c>
      <c r="AT302" s="207" t="s">
        <v>220</v>
      </c>
      <c r="AU302" s="207" t="s">
        <v>83</v>
      </c>
      <c r="AY302" s="15" t="s">
        <v>219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5" t="s">
        <v>83</v>
      </c>
      <c r="BK302" s="208">
        <f>ROUND(I302*H302,2)</f>
        <v>0</v>
      </c>
      <c r="BL302" s="15" t="s">
        <v>168</v>
      </c>
      <c r="BM302" s="207" t="s">
        <v>606</v>
      </c>
    </row>
    <row r="303" spans="1:65" s="12" customFormat="1" ht="11.25">
      <c r="B303" s="209"/>
      <c r="C303" s="210"/>
      <c r="D303" s="211" t="s">
        <v>225</v>
      </c>
      <c r="E303" s="212" t="s">
        <v>607</v>
      </c>
      <c r="F303" s="213" t="s">
        <v>608</v>
      </c>
      <c r="G303" s="210"/>
      <c r="H303" s="214">
        <v>9814.57</v>
      </c>
      <c r="I303" s="215"/>
      <c r="J303" s="210"/>
      <c r="K303" s="210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225</v>
      </c>
      <c r="AU303" s="220" t="s">
        <v>83</v>
      </c>
      <c r="AV303" s="12" t="s">
        <v>106</v>
      </c>
      <c r="AW303" s="12" t="s">
        <v>32</v>
      </c>
      <c r="AX303" s="12" t="s">
        <v>83</v>
      </c>
      <c r="AY303" s="220" t="s">
        <v>219</v>
      </c>
    </row>
    <row r="304" spans="1:65" s="2" customFormat="1" ht="24" customHeight="1">
      <c r="A304" s="32"/>
      <c r="B304" s="33"/>
      <c r="C304" s="195" t="s">
        <v>609</v>
      </c>
      <c r="D304" s="195" t="s">
        <v>220</v>
      </c>
      <c r="E304" s="196" t="s">
        <v>610</v>
      </c>
      <c r="F304" s="197" t="s">
        <v>611</v>
      </c>
      <c r="G304" s="198" t="s">
        <v>223</v>
      </c>
      <c r="H304" s="199">
        <v>375.3</v>
      </c>
      <c r="I304" s="200"/>
      <c r="J304" s="201">
        <f>ROUND(I304*H304,2)</f>
        <v>0</v>
      </c>
      <c r="K304" s="202"/>
      <c r="L304" s="37"/>
      <c r="M304" s="203" t="s">
        <v>1</v>
      </c>
      <c r="N304" s="204" t="s">
        <v>40</v>
      </c>
      <c r="O304" s="69"/>
      <c r="P304" s="205">
        <f>O304*H304</f>
        <v>0</v>
      </c>
      <c r="Q304" s="205">
        <v>0.10373</v>
      </c>
      <c r="R304" s="205">
        <f>Q304*H304</f>
        <v>38.929869000000004</v>
      </c>
      <c r="S304" s="205">
        <v>0</v>
      </c>
      <c r="T304" s="206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207" t="s">
        <v>168</v>
      </c>
      <c r="AT304" s="207" t="s">
        <v>220</v>
      </c>
      <c r="AU304" s="207" t="s">
        <v>83</v>
      </c>
      <c r="AY304" s="15" t="s">
        <v>219</v>
      </c>
      <c r="BE304" s="208">
        <f>IF(N304="základní",J304,0)</f>
        <v>0</v>
      </c>
      <c r="BF304" s="208">
        <f>IF(N304="snížená",J304,0)</f>
        <v>0</v>
      </c>
      <c r="BG304" s="208">
        <f>IF(N304="zákl. přenesená",J304,0)</f>
        <v>0</v>
      </c>
      <c r="BH304" s="208">
        <f>IF(N304="sníž. přenesená",J304,0)</f>
        <v>0</v>
      </c>
      <c r="BI304" s="208">
        <f>IF(N304="nulová",J304,0)</f>
        <v>0</v>
      </c>
      <c r="BJ304" s="15" t="s">
        <v>83</v>
      </c>
      <c r="BK304" s="208">
        <f>ROUND(I304*H304,2)</f>
        <v>0</v>
      </c>
      <c r="BL304" s="15" t="s">
        <v>168</v>
      </c>
      <c r="BM304" s="207" t="s">
        <v>612</v>
      </c>
    </row>
    <row r="305" spans="1:65" s="13" customFormat="1" ht="11.25">
      <c r="B305" s="221"/>
      <c r="C305" s="222"/>
      <c r="D305" s="211" t="s">
        <v>225</v>
      </c>
      <c r="E305" s="223" t="s">
        <v>1</v>
      </c>
      <c r="F305" s="224" t="s">
        <v>613</v>
      </c>
      <c r="G305" s="222"/>
      <c r="H305" s="223" t="s">
        <v>1</v>
      </c>
      <c r="I305" s="225"/>
      <c r="J305" s="222"/>
      <c r="K305" s="222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225</v>
      </c>
      <c r="AU305" s="230" t="s">
        <v>83</v>
      </c>
      <c r="AV305" s="13" t="s">
        <v>83</v>
      </c>
      <c r="AW305" s="13" t="s">
        <v>32</v>
      </c>
      <c r="AX305" s="13" t="s">
        <v>75</v>
      </c>
      <c r="AY305" s="230" t="s">
        <v>219</v>
      </c>
    </row>
    <row r="306" spans="1:65" s="12" customFormat="1" ht="22.5">
      <c r="B306" s="209"/>
      <c r="C306" s="210"/>
      <c r="D306" s="211" t="s">
        <v>225</v>
      </c>
      <c r="E306" s="212" t="s">
        <v>614</v>
      </c>
      <c r="F306" s="213" t="s">
        <v>615</v>
      </c>
      <c r="G306" s="210"/>
      <c r="H306" s="214">
        <v>375.3</v>
      </c>
      <c r="I306" s="215"/>
      <c r="J306" s="210"/>
      <c r="K306" s="210"/>
      <c r="L306" s="216"/>
      <c r="M306" s="217"/>
      <c r="N306" s="218"/>
      <c r="O306" s="218"/>
      <c r="P306" s="218"/>
      <c r="Q306" s="218"/>
      <c r="R306" s="218"/>
      <c r="S306" s="218"/>
      <c r="T306" s="219"/>
      <c r="AT306" s="220" t="s">
        <v>225</v>
      </c>
      <c r="AU306" s="220" t="s">
        <v>83</v>
      </c>
      <c r="AV306" s="12" t="s">
        <v>106</v>
      </c>
      <c r="AW306" s="12" t="s">
        <v>32</v>
      </c>
      <c r="AX306" s="12" t="s">
        <v>83</v>
      </c>
      <c r="AY306" s="220" t="s">
        <v>219</v>
      </c>
    </row>
    <row r="307" spans="1:65" s="2" customFormat="1" ht="16.5" customHeight="1">
      <c r="A307" s="32"/>
      <c r="B307" s="33"/>
      <c r="C307" s="195" t="s">
        <v>616</v>
      </c>
      <c r="D307" s="195" t="s">
        <v>220</v>
      </c>
      <c r="E307" s="196" t="s">
        <v>617</v>
      </c>
      <c r="F307" s="197" t="s">
        <v>618</v>
      </c>
      <c r="G307" s="198" t="s">
        <v>223</v>
      </c>
      <c r="H307" s="199">
        <v>9439.27</v>
      </c>
      <c r="I307" s="200"/>
      <c r="J307" s="201">
        <f>ROUND(I307*H307,2)</f>
        <v>0</v>
      </c>
      <c r="K307" s="202"/>
      <c r="L307" s="37"/>
      <c r="M307" s="203" t="s">
        <v>1</v>
      </c>
      <c r="N307" s="204" t="s">
        <v>40</v>
      </c>
      <c r="O307" s="69"/>
      <c r="P307" s="205">
        <f>O307*H307</f>
        <v>0</v>
      </c>
      <c r="Q307" s="205">
        <v>0.10373</v>
      </c>
      <c r="R307" s="205">
        <f>Q307*H307</f>
        <v>979.13547710000012</v>
      </c>
      <c r="S307" s="205">
        <v>0</v>
      </c>
      <c r="T307" s="206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207" t="s">
        <v>168</v>
      </c>
      <c r="AT307" s="207" t="s">
        <v>220</v>
      </c>
      <c r="AU307" s="207" t="s">
        <v>83</v>
      </c>
      <c r="AY307" s="15" t="s">
        <v>219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5" t="s">
        <v>83</v>
      </c>
      <c r="BK307" s="208">
        <f>ROUND(I307*H307,2)</f>
        <v>0</v>
      </c>
      <c r="BL307" s="15" t="s">
        <v>168</v>
      </c>
      <c r="BM307" s="207" t="s">
        <v>619</v>
      </c>
    </row>
    <row r="308" spans="1:65" s="13" customFormat="1" ht="11.25">
      <c r="B308" s="221"/>
      <c r="C308" s="222"/>
      <c r="D308" s="211" t="s">
        <v>225</v>
      </c>
      <c r="E308" s="223" t="s">
        <v>1</v>
      </c>
      <c r="F308" s="224" t="s">
        <v>470</v>
      </c>
      <c r="G308" s="222"/>
      <c r="H308" s="223" t="s">
        <v>1</v>
      </c>
      <c r="I308" s="225"/>
      <c r="J308" s="222"/>
      <c r="K308" s="222"/>
      <c r="L308" s="226"/>
      <c r="M308" s="227"/>
      <c r="N308" s="228"/>
      <c r="O308" s="228"/>
      <c r="P308" s="228"/>
      <c r="Q308" s="228"/>
      <c r="R308" s="228"/>
      <c r="S308" s="228"/>
      <c r="T308" s="229"/>
      <c r="AT308" s="230" t="s">
        <v>225</v>
      </c>
      <c r="AU308" s="230" t="s">
        <v>83</v>
      </c>
      <c r="AV308" s="13" t="s">
        <v>83</v>
      </c>
      <c r="AW308" s="13" t="s">
        <v>32</v>
      </c>
      <c r="AX308" s="13" t="s">
        <v>75</v>
      </c>
      <c r="AY308" s="230" t="s">
        <v>219</v>
      </c>
    </row>
    <row r="309" spans="1:65" s="12" customFormat="1" ht="11.25">
      <c r="B309" s="209"/>
      <c r="C309" s="210"/>
      <c r="D309" s="211" t="s">
        <v>225</v>
      </c>
      <c r="E309" s="212" t="s">
        <v>620</v>
      </c>
      <c r="F309" s="213" t="s">
        <v>621</v>
      </c>
      <c r="G309" s="210"/>
      <c r="H309" s="214">
        <v>9258.27</v>
      </c>
      <c r="I309" s="215"/>
      <c r="J309" s="210"/>
      <c r="K309" s="210"/>
      <c r="L309" s="216"/>
      <c r="M309" s="217"/>
      <c r="N309" s="218"/>
      <c r="O309" s="218"/>
      <c r="P309" s="218"/>
      <c r="Q309" s="218"/>
      <c r="R309" s="218"/>
      <c r="S309" s="218"/>
      <c r="T309" s="219"/>
      <c r="AT309" s="220" t="s">
        <v>225</v>
      </c>
      <c r="AU309" s="220" t="s">
        <v>83</v>
      </c>
      <c r="AV309" s="12" t="s">
        <v>106</v>
      </c>
      <c r="AW309" s="12" t="s">
        <v>32</v>
      </c>
      <c r="AX309" s="12" t="s">
        <v>75</v>
      </c>
      <c r="AY309" s="220" t="s">
        <v>219</v>
      </c>
    </row>
    <row r="310" spans="1:65" s="12" customFormat="1" ht="11.25">
      <c r="B310" s="209"/>
      <c r="C310" s="210"/>
      <c r="D310" s="211" t="s">
        <v>225</v>
      </c>
      <c r="E310" s="212" t="s">
        <v>145</v>
      </c>
      <c r="F310" s="213" t="s">
        <v>622</v>
      </c>
      <c r="G310" s="210"/>
      <c r="H310" s="214">
        <v>38</v>
      </c>
      <c r="I310" s="215"/>
      <c r="J310" s="210"/>
      <c r="K310" s="210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225</v>
      </c>
      <c r="AU310" s="220" t="s">
        <v>83</v>
      </c>
      <c r="AV310" s="12" t="s">
        <v>106</v>
      </c>
      <c r="AW310" s="12" t="s">
        <v>32</v>
      </c>
      <c r="AX310" s="12" t="s">
        <v>75</v>
      </c>
      <c r="AY310" s="220" t="s">
        <v>219</v>
      </c>
    </row>
    <row r="311" spans="1:65" s="13" customFormat="1" ht="11.25">
      <c r="B311" s="221"/>
      <c r="C311" s="222"/>
      <c r="D311" s="211" t="s">
        <v>225</v>
      </c>
      <c r="E311" s="223" t="s">
        <v>1</v>
      </c>
      <c r="F311" s="224" t="s">
        <v>282</v>
      </c>
      <c r="G311" s="222"/>
      <c r="H311" s="223" t="s">
        <v>1</v>
      </c>
      <c r="I311" s="225"/>
      <c r="J311" s="222"/>
      <c r="K311" s="222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225</v>
      </c>
      <c r="AU311" s="230" t="s">
        <v>83</v>
      </c>
      <c r="AV311" s="13" t="s">
        <v>83</v>
      </c>
      <c r="AW311" s="13" t="s">
        <v>32</v>
      </c>
      <c r="AX311" s="13" t="s">
        <v>75</v>
      </c>
      <c r="AY311" s="230" t="s">
        <v>219</v>
      </c>
    </row>
    <row r="312" spans="1:65" s="12" customFormat="1" ht="11.25">
      <c r="B312" s="209"/>
      <c r="C312" s="210"/>
      <c r="D312" s="211" t="s">
        <v>225</v>
      </c>
      <c r="E312" s="212" t="s">
        <v>147</v>
      </c>
      <c r="F312" s="213" t="s">
        <v>115</v>
      </c>
      <c r="G312" s="210"/>
      <c r="H312" s="214">
        <v>143</v>
      </c>
      <c r="I312" s="215"/>
      <c r="J312" s="210"/>
      <c r="K312" s="210"/>
      <c r="L312" s="216"/>
      <c r="M312" s="217"/>
      <c r="N312" s="218"/>
      <c r="O312" s="218"/>
      <c r="P312" s="218"/>
      <c r="Q312" s="218"/>
      <c r="R312" s="218"/>
      <c r="S312" s="218"/>
      <c r="T312" s="219"/>
      <c r="AT312" s="220" t="s">
        <v>225</v>
      </c>
      <c r="AU312" s="220" t="s">
        <v>83</v>
      </c>
      <c r="AV312" s="12" t="s">
        <v>106</v>
      </c>
      <c r="AW312" s="12" t="s">
        <v>32</v>
      </c>
      <c r="AX312" s="12" t="s">
        <v>75</v>
      </c>
      <c r="AY312" s="220" t="s">
        <v>219</v>
      </c>
    </row>
    <row r="313" spans="1:65" s="12" customFormat="1" ht="11.25">
      <c r="B313" s="209"/>
      <c r="C313" s="210"/>
      <c r="D313" s="211" t="s">
        <v>225</v>
      </c>
      <c r="E313" s="212" t="s">
        <v>623</v>
      </c>
      <c r="F313" s="213" t="s">
        <v>624</v>
      </c>
      <c r="G313" s="210"/>
      <c r="H313" s="214">
        <v>9439.27</v>
      </c>
      <c r="I313" s="215"/>
      <c r="J313" s="210"/>
      <c r="K313" s="210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225</v>
      </c>
      <c r="AU313" s="220" t="s">
        <v>83</v>
      </c>
      <c r="AV313" s="12" t="s">
        <v>106</v>
      </c>
      <c r="AW313" s="12" t="s">
        <v>32</v>
      </c>
      <c r="AX313" s="12" t="s">
        <v>83</v>
      </c>
      <c r="AY313" s="220" t="s">
        <v>219</v>
      </c>
    </row>
    <row r="314" spans="1:65" s="2" customFormat="1" ht="36" customHeight="1">
      <c r="A314" s="32"/>
      <c r="B314" s="33"/>
      <c r="C314" s="195" t="s">
        <v>625</v>
      </c>
      <c r="D314" s="195" t="s">
        <v>220</v>
      </c>
      <c r="E314" s="196" t="s">
        <v>626</v>
      </c>
      <c r="F314" s="197" t="s">
        <v>627</v>
      </c>
      <c r="G314" s="198" t="s">
        <v>223</v>
      </c>
      <c r="H314" s="199">
        <v>9999.57</v>
      </c>
      <c r="I314" s="200"/>
      <c r="J314" s="201">
        <f>ROUND(I314*H314,2)</f>
        <v>0</v>
      </c>
      <c r="K314" s="202"/>
      <c r="L314" s="37"/>
      <c r="M314" s="203" t="s">
        <v>1</v>
      </c>
      <c r="N314" s="204" t="s">
        <v>40</v>
      </c>
      <c r="O314" s="69"/>
      <c r="P314" s="205">
        <f>O314*H314</f>
        <v>0</v>
      </c>
      <c r="Q314" s="205">
        <v>0.18151999999999999</v>
      </c>
      <c r="R314" s="205">
        <f>Q314*H314</f>
        <v>1815.1219463999998</v>
      </c>
      <c r="S314" s="205">
        <v>0</v>
      </c>
      <c r="T314" s="206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207" t="s">
        <v>168</v>
      </c>
      <c r="AT314" s="207" t="s">
        <v>220</v>
      </c>
      <c r="AU314" s="207" t="s">
        <v>83</v>
      </c>
      <c r="AY314" s="15" t="s">
        <v>219</v>
      </c>
      <c r="BE314" s="208">
        <f>IF(N314="základní",J314,0)</f>
        <v>0</v>
      </c>
      <c r="BF314" s="208">
        <f>IF(N314="snížená",J314,0)</f>
        <v>0</v>
      </c>
      <c r="BG314" s="208">
        <f>IF(N314="zákl. přenesená",J314,0)</f>
        <v>0</v>
      </c>
      <c r="BH314" s="208">
        <f>IF(N314="sníž. přenesená",J314,0)</f>
        <v>0</v>
      </c>
      <c r="BI314" s="208">
        <f>IF(N314="nulová",J314,0)</f>
        <v>0</v>
      </c>
      <c r="BJ314" s="15" t="s">
        <v>83</v>
      </c>
      <c r="BK314" s="208">
        <f>ROUND(I314*H314,2)</f>
        <v>0</v>
      </c>
      <c r="BL314" s="15" t="s">
        <v>168</v>
      </c>
      <c r="BM314" s="207" t="s">
        <v>628</v>
      </c>
    </row>
    <row r="315" spans="1:65" s="13" customFormat="1" ht="11.25">
      <c r="B315" s="221"/>
      <c r="C315" s="222"/>
      <c r="D315" s="211" t="s">
        <v>225</v>
      </c>
      <c r="E315" s="223" t="s">
        <v>1</v>
      </c>
      <c r="F315" s="224" t="s">
        <v>470</v>
      </c>
      <c r="G315" s="222"/>
      <c r="H315" s="223" t="s">
        <v>1</v>
      </c>
      <c r="I315" s="225"/>
      <c r="J315" s="222"/>
      <c r="K315" s="222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225</v>
      </c>
      <c r="AU315" s="230" t="s">
        <v>83</v>
      </c>
      <c r="AV315" s="13" t="s">
        <v>83</v>
      </c>
      <c r="AW315" s="13" t="s">
        <v>32</v>
      </c>
      <c r="AX315" s="13" t="s">
        <v>75</v>
      </c>
      <c r="AY315" s="230" t="s">
        <v>219</v>
      </c>
    </row>
    <row r="316" spans="1:65" s="12" customFormat="1" ht="11.25">
      <c r="B316" s="209"/>
      <c r="C316" s="210"/>
      <c r="D316" s="211" t="s">
        <v>225</v>
      </c>
      <c r="E316" s="212" t="s">
        <v>629</v>
      </c>
      <c r="F316" s="213" t="s">
        <v>621</v>
      </c>
      <c r="G316" s="210"/>
      <c r="H316" s="214">
        <v>9258.27</v>
      </c>
      <c r="I316" s="215"/>
      <c r="J316" s="210"/>
      <c r="K316" s="210"/>
      <c r="L316" s="216"/>
      <c r="M316" s="217"/>
      <c r="N316" s="218"/>
      <c r="O316" s="218"/>
      <c r="P316" s="218"/>
      <c r="Q316" s="218"/>
      <c r="R316" s="218"/>
      <c r="S316" s="218"/>
      <c r="T316" s="219"/>
      <c r="AT316" s="220" t="s">
        <v>225</v>
      </c>
      <c r="AU316" s="220" t="s">
        <v>83</v>
      </c>
      <c r="AV316" s="12" t="s">
        <v>106</v>
      </c>
      <c r="AW316" s="12" t="s">
        <v>32</v>
      </c>
      <c r="AX316" s="12" t="s">
        <v>75</v>
      </c>
      <c r="AY316" s="220" t="s">
        <v>219</v>
      </c>
    </row>
    <row r="317" spans="1:65" s="12" customFormat="1" ht="11.25">
      <c r="B317" s="209"/>
      <c r="C317" s="210"/>
      <c r="D317" s="211" t="s">
        <v>225</v>
      </c>
      <c r="E317" s="212" t="s">
        <v>148</v>
      </c>
      <c r="F317" s="213" t="s">
        <v>630</v>
      </c>
      <c r="G317" s="210"/>
      <c r="H317" s="214">
        <v>152</v>
      </c>
      <c r="I317" s="215"/>
      <c r="J317" s="210"/>
      <c r="K317" s="210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225</v>
      </c>
      <c r="AU317" s="220" t="s">
        <v>83</v>
      </c>
      <c r="AV317" s="12" t="s">
        <v>106</v>
      </c>
      <c r="AW317" s="12" t="s">
        <v>32</v>
      </c>
      <c r="AX317" s="12" t="s">
        <v>75</v>
      </c>
      <c r="AY317" s="220" t="s">
        <v>219</v>
      </c>
    </row>
    <row r="318" spans="1:65" s="13" customFormat="1" ht="11.25">
      <c r="B318" s="221"/>
      <c r="C318" s="222"/>
      <c r="D318" s="211" t="s">
        <v>225</v>
      </c>
      <c r="E318" s="223" t="s">
        <v>1</v>
      </c>
      <c r="F318" s="224" t="s">
        <v>282</v>
      </c>
      <c r="G318" s="222"/>
      <c r="H318" s="223" t="s">
        <v>1</v>
      </c>
      <c r="I318" s="225"/>
      <c r="J318" s="222"/>
      <c r="K318" s="222"/>
      <c r="L318" s="226"/>
      <c r="M318" s="227"/>
      <c r="N318" s="228"/>
      <c r="O318" s="228"/>
      <c r="P318" s="228"/>
      <c r="Q318" s="228"/>
      <c r="R318" s="228"/>
      <c r="S318" s="228"/>
      <c r="T318" s="229"/>
      <c r="AT318" s="230" t="s">
        <v>225</v>
      </c>
      <c r="AU318" s="230" t="s">
        <v>83</v>
      </c>
      <c r="AV318" s="13" t="s">
        <v>83</v>
      </c>
      <c r="AW318" s="13" t="s">
        <v>32</v>
      </c>
      <c r="AX318" s="13" t="s">
        <v>75</v>
      </c>
      <c r="AY318" s="230" t="s">
        <v>219</v>
      </c>
    </row>
    <row r="319" spans="1:65" s="12" customFormat="1" ht="11.25">
      <c r="B319" s="209"/>
      <c r="C319" s="210"/>
      <c r="D319" s="211" t="s">
        <v>225</v>
      </c>
      <c r="E319" s="212" t="s">
        <v>150</v>
      </c>
      <c r="F319" s="213" t="s">
        <v>115</v>
      </c>
      <c r="G319" s="210"/>
      <c r="H319" s="214">
        <v>143</v>
      </c>
      <c r="I319" s="215"/>
      <c r="J319" s="210"/>
      <c r="K319" s="210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225</v>
      </c>
      <c r="AU319" s="220" t="s">
        <v>83</v>
      </c>
      <c r="AV319" s="12" t="s">
        <v>106</v>
      </c>
      <c r="AW319" s="12" t="s">
        <v>32</v>
      </c>
      <c r="AX319" s="12" t="s">
        <v>75</v>
      </c>
      <c r="AY319" s="220" t="s">
        <v>219</v>
      </c>
    </row>
    <row r="320" spans="1:65" s="12" customFormat="1" ht="11.25">
      <c r="B320" s="209"/>
      <c r="C320" s="210"/>
      <c r="D320" s="211" t="s">
        <v>225</v>
      </c>
      <c r="E320" s="212" t="s">
        <v>631</v>
      </c>
      <c r="F320" s="213" t="s">
        <v>632</v>
      </c>
      <c r="G320" s="210"/>
      <c r="H320" s="214">
        <v>9553.27</v>
      </c>
      <c r="I320" s="215"/>
      <c r="J320" s="210"/>
      <c r="K320" s="210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225</v>
      </c>
      <c r="AU320" s="220" t="s">
        <v>83</v>
      </c>
      <c r="AV320" s="12" t="s">
        <v>106</v>
      </c>
      <c r="AW320" s="12" t="s">
        <v>32</v>
      </c>
      <c r="AX320" s="12" t="s">
        <v>75</v>
      </c>
      <c r="AY320" s="220" t="s">
        <v>219</v>
      </c>
    </row>
    <row r="321" spans="1:65" s="13" customFormat="1" ht="11.25">
      <c r="B321" s="221"/>
      <c r="C321" s="222"/>
      <c r="D321" s="211" t="s">
        <v>225</v>
      </c>
      <c r="E321" s="223" t="s">
        <v>1</v>
      </c>
      <c r="F321" s="224" t="s">
        <v>633</v>
      </c>
      <c r="G321" s="222"/>
      <c r="H321" s="223" t="s">
        <v>1</v>
      </c>
      <c r="I321" s="225"/>
      <c r="J321" s="222"/>
      <c r="K321" s="222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225</v>
      </c>
      <c r="AU321" s="230" t="s">
        <v>83</v>
      </c>
      <c r="AV321" s="13" t="s">
        <v>83</v>
      </c>
      <c r="AW321" s="13" t="s">
        <v>32</v>
      </c>
      <c r="AX321" s="13" t="s">
        <v>75</v>
      </c>
      <c r="AY321" s="230" t="s">
        <v>219</v>
      </c>
    </row>
    <row r="322" spans="1:65" s="12" customFormat="1" ht="11.25">
      <c r="B322" s="209"/>
      <c r="C322" s="210"/>
      <c r="D322" s="211" t="s">
        <v>225</v>
      </c>
      <c r="E322" s="212" t="s">
        <v>151</v>
      </c>
      <c r="F322" s="213" t="s">
        <v>634</v>
      </c>
      <c r="G322" s="210"/>
      <c r="H322" s="214">
        <v>375.3</v>
      </c>
      <c r="I322" s="215"/>
      <c r="J322" s="210"/>
      <c r="K322" s="210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225</v>
      </c>
      <c r="AU322" s="220" t="s">
        <v>83</v>
      </c>
      <c r="AV322" s="12" t="s">
        <v>106</v>
      </c>
      <c r="AW322" s="12" t="s">
        <v>32</v>
      </c>
      <c r="AX322" s="12" t="s">
        <v>75</v>
      </c>
      <c r="AY322" s="220" t="s">
        <v>219</v>
      </c>
    </row>
    <row r="323" spans="1:65" s="13" customFormat="1" ht="11.25">
      <c r="B323" s="221"/>
      <c r="C323" s="222"/>
      <c r="D323" s="211" t="s">
        <v>225</v>
      </c>
      <c r="E323" s="223" t="s">
        <v>1</v>
      </c>
      <c r="F323" s="224" t="s">
        <v>635</v>
      </c>
      <c r="G323" s="222"/>
      <c r="H323" s="223" t="s">
        <v>1</v>
      </c>
      <c r="I323" s="225"/>
      <c r="J323" s="222"/>
      <c r="K323" s="222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225</v>
      </c>
      <c r="AU323" s="230" t="s">
        <v>83</v>
      </c>
      <c r="AV323" s="13" t="s">
        <v>83</v>
      </c>
      <c r="AW323" s="13" t="s">
        <v>32</v>
      </c>
      <c r="AX323" s="13" t="s">
        <v>75</v>
      </c>
      <c r="AY323" s="230" t="s">
        <v>219</v>
      </c>
    </row>
    <row r="324" spans="1:65" s="12" customFormat="1" ht="11.25">
      <c r="B324" s="209"/>
      <c r="C324" s="210"/>
      <c r="D324" s="211" t="s">
        <v>225</v>
      </c>
      <c r="E324" s="212" t="s">
        <v>153</v>
      </c>
      <c r="F324" s="213" t="s">
        <v>636</v>
      </c>
      <c r="G324" s="210"/>
      <c r="H324" s="214">
        <v>71</v>
      </c>
      <c r="I324" s="215"/>
      <c r="J324" s="210"/>
      <c r="K324" s="210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225</v>
      </c>
      <c r="AU324" s="220" t="s">
        <v>83</v>
      </c>
      <c r="AV324" s="12" t="s">
        <v>106</v>
      </c>
      <c r="AW324" s="12" t="s">
        <v>32</v>
      </c>
      <c r="AX324" s="12" t="s">
        <v>75</v>
      </c>
      <c r="AY324" s="220" t="s">
        <v>219</v>
      </c>
    </row>
    <row r="325" spans="1:65" s="12" customFormat="1" ht="11.25">
      <c r="B325" s="209"/>
      <c r="C325" s="210"/>
      <c r="D325" s="211" t="s">
        <v>225</v>
      </c>
      <c r="E325" s="212" t="s">
        <v>637</v>
      </c>
      <c r="F325" s="213" t="s">
        <v>638</v>
      </c>
      <c r="G325" s="210"/>
      <c r="H325" s="214">
        <v>9999.57</v>
      </c>
      <c r="I325" s="215"/>
      <c r="J325" s="210"/>
      <c r="K325" s="210"/>
      <c r="L325" s="216"/>
      <c r="M325" s="217"/>
      <c r="N325" s="218"/>
      <c r="O325" s="218"/>
      <c r="P325" s="218"/>
      <c r="Q325" s="218"/>
      <c r="R325" s="218"/>
      <c r="S325" s="218"/>
      <c r="T325" s="219"/>
      <c r="AT325" s="220" t="s">
        <v>225</v>
      </c>
      <c r="AU325" s="220" t="s">
        <v>83</v>
      </c>
      <c r="AV325" s="12" t="s">
        <v>106</v>
      </c>
      <c r="AW325" s="12" t="s">
        <v>32</v>
      </c>
      <c r="AX325" s="12" t="s">
        <v>83</v>
      </c>
      <c r="AY325" s="220" t="s">
        <v>219</v>
      </c>
    </row>
    <row r="326" spans="1:65" s="2" customFormat="1" ht="24" customHeight="1">
      <c r="A326" s="32"/>
      <c r="B326" s="33"/>
      <c r="C326" s="195" t="s">
        <v>639</v>
      </c>
      <c r="D326" s="195" t="s">
        <v>220</v>
      </c>
      <c r="E326" s="196" t="s">
        <v>640</v>
      </c>
      <c r="F326" s="197" t="s">
        <v>641</v>
      </c>
      <c r="G326" s="198" t="s">
        <v>223</v>
      </c>
      <c r="H326" s="199">
        <v>22.43</v>
      </c>
      <c r="I326" s="200"/>
      <c r="J326" s="201">
        <f>ROUND(I326*H326,2)</f>
        <v>0</v>
      </c>
      <c r="K326" s="202"/>
      <c r="L326" s="37"/>
      <c r="M326" s="203" t="s">
        <v>1</v>
      </c>
      <c r="N326" s="204" t="s">
        <v>40</v>
      </c>
      <c r="O326" s="69"/>
      <c r="P326" s="205">
        <f>O326*H326</f>
        <v>0</v>
      </c>
      <c r="Q326" s="205">
        <v>0.61404000000000003</v>
      </c>
      <c r="R326" s="205">
        <f>Q326*H326</f>
        <v>13.7729172</v>
      </c>
      <c r="S326" s="205">
        <v>0</v>
      </c>
      <c r="T326" s="206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207" t="s">
        <v>168</v>
      </c>
      <c r="AT326" s="207" t="s">
        <v>220</v>
      </c>
      <c r="AU326" s="207" t="s">
        <v>83</v>
      </c>
      <c r="AY326" s="15" t="s">
        <v>219</v>
      </c>
      <c r="BE326" s="208">
        <f>IF(N326="základní",J326,0)</f>
        <v>0</v>
      </c>
      <c r="BF326" s="208">
        <f>IF(N326="snížená",J326,0)</f>
        <v>0</v>
      </c>
      <c r="BG326" s="208">
        <f>IF(N326="zákl. přenesená",J326,0)</f>
        <v>0</v>
      </c>
      <c r="BH326" s="208">
        <f>IF(N326="sníž. přenesená",J326,0)</f>
        <v>0</v>
      </c>
      <c r="BI326" s="208">
        <f>IF(N326="nulová",J326,0)</f>
        <v>0</v>
      </c>
      <c r="BJ326" s="15" t="s">
        <v>83</v>
      </c>
      <c r="BK326" s="208">
        <f>ROUND(I326*H326,2)</f>
        <v>0</v>
      </c>
      <c r="BL326" s="15" t="s">
        <v>168</v>
      </c>
      <c r="BM326" s="207" t="s">
        <v>642</v>
      </c>
    </row>
    <row r="327" spans="1:65" s="12" customFormat="1" ht="11.25">
      <c r="B327" s="209"/>
      <c r="C327" s="210"/>
      <c r="D327" s="211" t="s">
        <v>225</v>
      </c>
      <c r="E327" s="212" t="s">
        <v>643</v>
      </c>
      <c r="F327" s="213" t="s">
        <v>644</v>
      </c>
      <c r="G327" s="210"/>
      <c r="H327" s="214">
        <v>22.43</v>
      </c>
      <c r="I327" s="215"/>
      <c r="J327" s="210"/>
      <c r="K327" s="210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225</v>
      </c>
      <c r="AU327" s="220" t="s">
        <v>83</v>
      </c>
      <c r="AV327" s="12" t="s">
        <v>106</v>
      </c>
      <c r="AW327" s="12" t="s">
        <v>32</v>
      </c>
      <c r="AX327" s="12" t="s">
        <v>83</v>
      </c>
      <c r="AY327" s="220" t="s">
        <v>219</v>
      </c>
    </row>
    <row r="328" spans="1:65" s="2" customFormat="1" ht="24" customHeight="1">
      <c r="A328" s="32"/>
      <c r="B328" s="33"/>
      <c r="C328" s="195" t="s">
        <v>125</v>
      </c>
      <c r="D328" s="195" t="s">
        <v>220</v>
      </c>
      <c r="E328" s="196" t="s">
        <v>645</v>
      </c>
      <c r="F328" s="197" t="s">
        <v>646</v>
      </c>
      <c r="G328" s="198" t="s">
        <v>223</v>
      </c>
      <c r="H328" s="199">
        <v>22.43</v>
      </c>
      <c r="I328" s="200"/>
      <c r="J328" s="201">
        <f>ROUND(I328*H328,2)</f>
        <v>0</v>
      </c>
      <c r="K328" s="202"/>
      <c r="L328" s="37"/>
      <c r="M328" s="203" t="s">
        <v>1</v>
      </c>
      <c r="N328" s="204" t="s">
        <v>40</v>
      </c>
      <c r="O328" s="69"/>
      <c r="P328" s="205">
        <f>O328*H328</f>
        <v>0</v>
      </c>
      <c r="Q328" s="205">
        <v>0.15251999999999999</v>
      </c>
      <c r="R328" s="205">
        <f>Q328*H328</f>
        <v>3.4210235999999998</v>
      </c>
      <c r="S328" s="205">
        <v>0</v>
      </c>
      <c r="T328" s="206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207" t="s">
        <v>168</v>
      </c>
      <c r="AT328" s="207" t="s">
        <v>220</v>
      </c>
      <c r="AU328" s="207" t="s">
        <v>83</v>
      </c>
      <c r="AY328" s="15" t="s">
        <v>219</v>
      </c>
      <c r="BE328" s="208">
        <f>IF(N328="základní",J328,0)</f>
        <v>0</v>
      </c>
      <c r="BF328" s="208">
        <f>IF(N328="snížená",J328,0)</f>
        <v>0</v>
      </c>
      <c r="BG328" s="208">
        <f>IF(N328="zákl. přenesená",J328,0)</f>
        <v>0</v>
      </c>
      <c r="BH328" s="208">
        <f>IF(N328="sníž. přenesená",J328,0)</f>
        <v>0</v>
      </c>
      <c r="BI328" s="208">
        <f>IF(N328="nulová",J328,0)</f>
        <v>0</v>
      </c>
      <c r="BJ328" s="15" t="s">
        <v>83</v>
      </c>
      <c r="BK328" s="208">
        <f>ROUND(I328*H328,2)</f>
        <v>0</v>
      </c>
      <c r="BL328" s="15" t="s">
        <v>168</v>
      </c>
      <c r="BM328" s="207" t="s">
        <v>647</v>
      </c>
    </row>
    <row r="329" spans="1:65" s="12" customFormat="1" ht="11.25">
      <c r="B329" s="209"/>
      <c r="C329" s="210"/>
      <c r="D329" s="211" t="s">
        <v>225</v>
      </c>
      <c r="E329" s="212" t="s">
        <v>648</v>
      </c>
      <c r="F329" s="213" t="s">
        <v>644</v>
      </c>
      <c r="G329" s="210"/>
      <c r="H329" s="214">
        <v>22.43</v>
      </c>
      <c r="I329" s="215"/>
      <c r="J329" s="210"/>
      <c r="K329" s="210"/>
      <c r="L329" s="216"/>
      <c r="M329" s="217"/>
      <c r="N329" s="218"/>
      <c r="O329" s="218"/>
      <c r="P329" s="218"/>
      <c r="Q329" s="218"/>
      <c r="R329" s="218"/>
      <c r="S329" s="218"/>
      <c r="T329" s="219"/>
      <c r="AT329" s="220" t="s">
        <v>225</v>
      </c>
      <c r="AU329" s="220" t="s">
        <v>83</v>
      </c>
      <c r="AV329" s="12" t="s">
        <v>106</v>
      </c>
      <c r="AW329" s="12" t="s">
        <v>32</v>
      </c>
      <c r="AX329" s="12" t="s">
        <v>83</v>
      </c>
      <c r="AY329" s="220" t="s">
        <v>219</v>
      </c>
    </row>
    <row r="330" spans="1:65" s="2" customFormat="1" ht="24" customHeight="1">
      <c r="A330" s="32"/>
      <c r="B330" s="33"/>
      <c r="C330" s="195" t="s">
        <v>649</v>
      </c>
      <c r="D330" s="195" t="s">
        <v>220</v>
      </c>
      <c r="E330" s="196" t="s">
        <v>650</v>
      </c>
      <c r="F330" s="197" t="s">
        <v>651</v>
      </c>
      <c r="G330" s="198" t="s">
        <v>223</v>
      </c>
      <c r="H330" s="199">
        <v>200.1</v>
      </c>
      <c r="I330" s="200"/>
      <c r="J330" s="201">
        <f>ROUND(I330*H330,2)</f>
        <v>0</v>
      </c>
      <c r="K330" s="202"/>
      <c r="L330" s="37"/>
      <c r="M330" s="203" t="s">
        <v>1</v>
      </c>
      <c r="N330" s="204" t="s">
        <v>40</v>
      </c>
      <c r="O330" s="69"/>
      <c r="P330" s="205">
        <f>O330*H330</f>
        <v>0</v>
      </c>
      <c r="Q330" s="205">
        <v>0.10362</v>
      </c>
      <c r="R330" s="205">
        <f>Q330*H330</f>
        <v>20.734362000000001</v>
      </c>
      <c r="S330" s="205">
        <v>0</v>
      </c>
      <c r="T330" s="206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207" t="s">
        <v>168</v>
      </c>
      <c r="AT330" s="207" t="s">
        <v>220</v>
      </c>
      <c r="AU330" s="207" t="s">
        <v>83</v>
      </c>
      <c r="AY330" s="15" t="s">
        <v>219</v>
      </c>
      <c r="BE330" s="208">
        <f>IF(N330="základní",J330,0)</f>
        <v>0</v>
      </c>
      <c r="BF330" s="208">
        <f>IF(N330="snížená",J330,0)</f>
        <v>0</v>
      </c>
      <c r="BG330" s="208">
        <f>IF(N330="zákl. přenesená",J330,0)</f>
        <v>0</v>
      </c>
      <c r="BH330" s="208">
        <f>IF(N330="sníž. přenesená",J330,0)</f>
        <v>0</v>
      </c>
      <c r="BI330" s="208">
        <f>IF(N330="nulová",J330,0)</f>
        <v>0</v>
      </c>
      <c r="BJ330" s="15" t="s">
        <v>83</v>
      </c>
      <c r="BK330" s="208">
        <f>ROUND(I330*H330,2)</f>
        <v>0</v>
      </c>
      <c r="BL330" s="15" t="s">
        <v>168</v>
      </c>
      <c r="BM330" s="207" t="s">
        <v>652</v>
      </c>
    </row>
    <row r="331" spans="1:65" s="13" customFormat="1" ht="11.25">
      <c r="B331" s="221"/>
      <c r="C331" s="222"/>
      <c r="D331" s="211" t="s">
        <v>225</v>
      </c>
      <c r="E331" s="223" t="s">
        <v>1</v>
      </c>
      <c r="F331" s="224" t="s">
        <v>473</v>
      </c>
      <c r="G331" s="222"/>
      <c r="H331" s="223" t="s">
        <v>1</v>
      </c>
      <c r="I331" s="225"/>
      <c r="J331" s="222"/>
      <c r="K331" s="222"/>
      <c r="L331" s="226"/>
      <c r="M331" s="227"/>
      <c r="N331" s="228"/>
      <c r="O331" s="228"/>
      <c r="P331" s="228"/>
      <c r="Q331" s="228"/>
      <c r="R331" s="228"/>
      <c r="S331" s="228"/>
      <c r="T331" s="229"/>
      <c r="AT331" s="230" t="s">
        <v>225</v>
      </c>
      <c r="AU331" s="230" t="s">
        <v>83</v>
      </c>
      <c r="AV331" s="13" t="s">
        <v>83</v>
      </c>
      <c r="AW331" s="13" t="s">
        <v>32</v>
      </c>
      <c r="AX331" s="13" t="s">
        <v>75</v>
      </c>
      <c r="AY331" s="230" t="s">
        <v>219</v>
      </c>
    </row>
    <row r="332" spans="1:65" s="12" customFormat="1" ht="22.5">
      <c r="B332" s="209"/>
      <c r="C332" s="210"/>
      <c r="D332" s="211" t="s">
        <v>225</v>
      </c>
      <c r="E332" s="212" t="s">
        <v>653</v>
      </c>
      <c r="F332" s="213" t="s">
        <v>654</v>
      </c>
      <c r="G332" s="210"/>
      <c r="H332" s="214">
        <v>200.1</v>
      </c>
      <c r="I332" s="215"/>
      <c r="J332" s="210"/>
      <c r="K332" s="210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225</v>
      </c>
      <c r="AU332" s="220" t="s">
        <v>83</v>
      </c>
      <c r="AV332" s="12" t="s">
        <v>106</v>
      </c>
      <c r="AW332" s="12" t="s">
        <v>32</v>
      </c>
      <c r="AX332" s="12" t="s">
        <v>83</v>
      </c>
      <c r="AY332" s="220" t="s">
        <v>219</v>
      </c>
    </row>
    <row r="333" spans="1:65" s="2" customFormat="1" ht="24" customHeight="1">
      <c r="A333" s="32"/>
      <c r="B333" s="33"/>
      <c r="C333" s="195" t="s">
        <v>655</v>
      </c>
      <c r="D333" s="195" t="s">
        <v>220</v>
      </c>
      <c r="E333" s="196" t="s">
        <v>656</v>
      </c>
      <c r="F333" s="197" t="s">
        <v>657</v>
      </c>
      <c r="G333" s="198" t="s">
        <v>223</v>
      </c>
      <c r="H333" s="199">
        <v>269.56</v>
      </c>
      <c r="I333" s="200"/>
      <c r="J333" s="201">
        <f>ROUND(I333*H333,2)</f>
        <v>0</v>
      </c>
      <c r="K333" s="202"/>
      <c r="L333" s="37"/>
      <c r="M333" s="203" t="s">
        <v>1</v>
      </c>
      <c r="N333" s="204" t="s">
        <v>40</v>
      </c>
      <c r="O333" s="69"/>
      <c r="P333" s="205">
        <f>O333*H333</f>
        <v>0</v>
      </c>
      <c r="Q333" s="205">
        <v>8.5650000000000004E-2</v>
      </c>
      <c r="R333" s="205">
        <f>Q333*H333</f>
        <v>23.087814000000002</v>
      </c>
      <c r="S333" s="205">
        <v>0</v>
      </c>
      <c r="T333" s="206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207" t="s">
        <v>168</v>
      </c>
      <c r="AT333" s="207" t="s">
        <v>220</v>
      </c>
      <c r="AU333" s="207" t="s">
        <v>83</v>
      </c>
      <c r="AY333" s="15" t="s">
        <v>219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5" t="s">
        <v>83</v>
      </c>
      <c r="BK333" s="208">
        <f>ROUND(I333*H333,2)</f>
        <v>0</v>
      </c>
      <c r="BL333" s="15" t="s">
        <v>168</v>
      </c>
      <c r="BM333" s="207" t="s">
        <v>658</v>
      </c>
    </row>
    <row r="334" spans="1:65" s="13" customFormat="1" ht="11.25">
      <c r="B334" s="221"/>
      <c r="C334" s="222"/>
      <c r="D334" s="211" t="s">
        <v>225</v>
      </c>
      <c r="E334" s="223" t="s">
        <v>1</v>
      </c>
      <c r="F334" s="224" t="s">
        <v>659</v>
      </c>
      <c r="G334" s="222"/>
      <c r="H334" s="223" t="s">
        <v>1</v>
      </c>
      <c r="I334" s="225"/>
      <c r="J334" s="222"/>
      <c r="K334" s="222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225</v>
      </c>
      <c r="AU334" s="230" t="s">
        <v>83</v>
      </c>
      <c r="AV334" s="13" t="s">
        <v>83</v>
      </c>
      <c r="AW334" s="13" t="s">
        <v>32</v>
      </c>
      <c r="AX334" s="13" t="s">
        <v>75</v>
      </c>
      <c r="AY334" s="230" t="s">
        <v>219</v>
      </c>
    </row>
    <row r="335" spans="1:65" s="12" customFormat="1" ht="11.25">
      <c r="B335" s="209"/>
      <c r="C335" s="210"/>
      <c r="D335" s="211" t="s">
        <v>225</v>
      </c>
      <c r="E335" s="212" t="s">
        <v>660</v>
      </c>
      <c r="F335" s="213" t="s">
        <v>661</v>
      </c>
      <c r="G335" s="210"/>
      <c r="H335" s="214">
        <v>233.2</v>
      </c>
      <c r="I335" s="215"/>
      <c r="J335" s="210"/>
      <c r="K335" s="210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225</v>
      </c>
      <c r="AU335" s="220" t="s">
        <v>83</v>
      </c>
      <c r="AV335" s="12" t="s">
        <v>106</v>
      </c>
      <c r="AW335" s="12" t="s">
        <v>32</v>
      </c>
      <c r="AX335" s="12" t="s">
        <v>75</v>
      </c>
      <c r="AY335" s="220" t="s">
        <v>219</v>
      </c>
    </row>
    <row r="336" spans="1:65" s="13" customFormat="1" ht="11.25">
      <c r="B336" s="221"/>
      <c r="C336" s="222"/>
      <c r="D336" s="211" t="s">
        <v>225</v>
      </c>
      <c r="E336" s="223" t="s">
        <v>1</v>
      </c>
      <c r="F336" s="224" t="s">
        <v>662</v>
      </c>
      <c r="G336" s="222"/>
      <c r="H336" s="223" t="s">
        <v>1</v>
      </c>
      <c r="I336" s="225"/>
      <c r="J336" s="222"/>
      <c r="K336" s="222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225</v>
      </c>
      <c r="AU336" s="230" t="s">
        <v>83</v>
      </c>
      <c r="AV336" s="13" t="s">
        <v>83</v>
      </c>
      <c r="AW336" s="13" t="s">
        <v>32</v>
      </c>
      <c r="AX336" s="13" t="s">
        <v>75</v>
      </c>
      <c r="AY336" s="230" t="s">
        <v>219</v>
      </c>
    </row>
    <row r="337" spans="1:65" s="12" customFormat="1" ht="11.25">
      <c r="B337" s="209"/>
      <c r="C337" s="210"/>
      <c r="D337" s="211" t="s">
        <v>225</v>
      </c>
      <c r="E337" s="212" t="s">
        <v>155</v>
      </c>
      <c r="F337" s="213" t="s">
        <v>663</v>
      </c>
      <c r="G337" s="210"/>
      <c r="H337" s="214">
        <v>17.16</v>
      </c>
      <c r="I337" s="215"/>
      <c r="J337" s="210"/>
      <c r="K337" s="210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225</v>
      </c>
      <c r="AU337" s="220" t="s">
        <v>83</v>
      </c>
      <c r="AV337" s="12" t="s">
        <v>106</v>
      </c>
      <c r="AW337" s="12" t="s">
        <v>32</v>
      </c>
      <c r="AX337" s="12" t="s">
        <v>75</v>
      </c>
      <c r="AY337" s="220" t="s">
        <v>219</v>
      </c>
    </row>
    <row r="338" spans="1:65" s="13" customFormat="1" ht="11.25">
      <c r="B338" s="221"/>
      <c r="C338" s="222"/>
      <c r="D338" s="211" t="s">
        <v>225</v>
      </c>
      <c r="E338" s="223" t="s">
        <v>1</v>
      </c>
      <c r="F338" s="224" t="s">
        <v>664</v>
      </c>
      <c r="G338" s="222"/>
      <c r="H338" s="223" t="s">
        <v>1</v>
      </c>
      <c r="I338" s="225"/>
      <c r="J338" s="222"/>
      <c r="K338" s="222"/>
      <c r="L338" s="226"/>
      <c r="M338" s="227"/>
      <c r="N338" s="228"/>
      <c r="O338" s="228"/>
      <c r="P338" s="228"/>
      <c r="Q338" s="228"/>
      <c r="R338" s="228"/>
      <c r="S338" s="228"/>
      <c r="T338" s="229"/>
      <c r="AT338" s="230" t="s">
        <v>225</v>
      </c>
      <c r="AU338" s="230" t="s">
        <v>83</v>
      </c>
      <c r="AV338" s="13" t="s">
        <v>83</v>
      </c>
      <c r="AW338" s="13" t="s">
        <v>32</v>
      </c>
      <c r="AX338" s="13" t="s">
        <v>75</v>
      </c>
      <c r="AY338" s="230" t="s">
        <v>219</v>
      </c>
    </row>
    <row r="339" spans="1:65" s="12" customFormat="1" ht="11.25">
      <c r="B339" s="209"/>
      <c r="C339" s="210"/>
      <c r="D339" s="211" t="s">
        <v>225</v>
      </c>
      <c r="E339" s="212" t="s">
        <v>157</v>
      </c>
      <c r="F339" s="213" t="s">
        <v>665</v>
      </c>
      <c r="G339" s="210"/>
      <c r="H339" s="214">
        <v>19.2</v>
      </c>
      <c r="I339" s="215"/>
      <c r="J339" s="210"/>
      <c r="K339" s="210"/>
      <c r="L339" s="216"/>
      <c r="M339" s="217"/>
      <c r="N339" s="218"/>
      <c r="O339" s="218"/>
      <c r="P339" s="218"/>
      <c r="Q339" s="218"/>
      <c r="R339" s="218"/>
      <c r="S339" s="218"/>
      <c r="T339" s="219"/>
      <c r="AT339" s="220" t="s">
        <v>225</v>
      </c>
      <c r="AU339" s="220" t="s">
        <v>83</v>
      </c>
      <c r="AV339" s="12" t="s">
        <v>106</v>
      </c>
      <c r="AW339" s="12" t="s">
        <v>32</v>
      </c>
      <c r="AX339" s="12" t="s">
        <v>75</v>
      </c>
      <c r="AY339" s="220" t="s">
        <v>219</v>
      </c>
    </row>
    <row r="340" spans="1:65" s="12" customFormat="1" ht="11.25">
      <c r="B340" s="209"/>
      <c r="C340" s="210"/>
      <c r="D340" s="211" t="s">
        <v>225</v>
      </c>
      <c r="E340" s="212" t="s">
        <v>666</v>
      </c>
      <c r="F340" s="213" t="s">
        <v>667</v>
      </c>
      <c r="G340" s="210"/>
      <c r="H340" s="214">
        <v>269.56</v>
      </c>
      <c r="I340" s="215"/>
      <c r="J340" s="210"/>
      <c r="K340" s="210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225</v>
      </c>
      <c r="AU340" s="220" t="s">
        <v>83</v>
      </c>
      <c r="AV340" s="12" t="s">
        <v>106</v>
      </c>
      <c r="AW340" s="12" t="s">
        <v>32</v>
      </c>
      <c r="AX340" s="12" t="s">
        <v>83</v>
      </c>
      <c r="AY340" s="220" t="s">
        <v>219</v>
      </c>
    </row>
    <row r="341" spans="1:65" s="2" customFormat="1" ht="24" customHeight="1">
      <c r="A341" s="32"/>
      <c r="B341" s="33"/>
      <c r="C341" s="231" t="s">
        <v>668</v>
      </c>
      <c r="D341" s="231" t="s">
        <v>288</v>
      </c>
      <c r="E341" s="232" t="s">
        <v>669</v>
      </c>
      <c r="F341" s="233" t="s">
        <v>670</v>
      </c>
      <c r="G341" s="234" t="s">
        <v>223</v>
      </c>
      <c r="H341" s="235">
        <v>19.2</v>
      </c>
      <c r="I341" s="236"/>
      <c r="J341" s="237">
        <f>ROUND(I341*H341,2)</f>
        <v>0</v>
      </c>
      <c r="K341" s="238"/>
      <c r="L341" s="239"/>
      <c r="M341" s="240" t="s">
        <v>1</v>
      </c>
      <c r="N341" s="241" t="s">
        <v>40</v>
      </c>
      <c r="O341" s="69"/>
      <c r="P341" s="205">
        <f>O341*H341</f>
        <v>0</v>
      </c>
      <c r="Q341" s="205">
        <v>0.13</v>
      </c>
      <c r="R341" s="205">
        <f>Q341*H341</f>
        <v>2.496</v>
      </c>
      <c r="S341" s="205">
        <v>0</v>
      </c>
      <c r="T341" s="206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207" t="s">
        <v>275</v>
      </c>
      <c r="AT341" s="207" t="s">
        <v>288</v>
      </c>
      <c r="AU341" s="207" t="s">
        <v>83</v>
      </c>
      <c r="AY341" s="15" t="s">
        <v>219</v>
      </c>
      <c r="BE341" s="208">
        <f>IF(N341="základní",J341,0)</f>
        <v>0</v>
      </c>
      <c r="BF341" s="208">
        <f>IF(N341="snížená",J341,0)</f>
        <v>0</v>
      </c>
      <c r="BG341" s="208">
        <f>IF(N341="zákl. přenesená",J341,0)</f>
        <v>0</v>
      </c>
      <c r="BH341" s="208">
        <f>IF(N341="sníž. přenesená",J341,0)</f>
        <v>0</v>
      </c>
      <c r="BI341" s="208">
        <f>IF(N341="nulová",J341,0)</f>
        <v>0</v>
      </c>
      <c r="BJ341" s="15" t="s">
        <v>83</v>
      </c>
      <c r="BK341" s="208">
        <f>ROUND(I341*H341,2)</f>
        <v>0</v>
      </c>
      <c r="BL341" s="15" t="s">
        <v>168</v>
      </c>
      <c r="BM341" s="207" t="s">
        <v>671</v>
      </c>
    </row>
    <row r="342" spans="1:65" s="13" customFormat="1" ht="11.25">
      <c r="B342" s="221"/>
      <c r="C342" s="222"/>
      <c r="D342" s="211" t="s">
        <v>225</v>
      </c>
      <c r="E342" s="223" t="s">
        <v>1</v>
      </c>
      <c r="F342" s="224" t="s">
        <v>672</v>
      </c>
      <c r="G342" s="222"/>
      <c r="H342" s="223" t="s">
        <v>1</v>
      </c>
      <c r="I342" s="225"/>
      <c r="J342" s="222"/>
      <c r="K342" s="222"/>
      <c r="L342" s="226"/>
      <c r="M342" s="227"/>
      <c r="N342" s="228"/>
      <c r="O342" s="228"/>
      <c r="P342" s="228"/>
      <c r="Q342" s="228"/>
      <c r="R342" s="228"/>
      <c r="S342" s="228"/>
      <c r="T342" s="229"/>
      <c r="AT342" s="230" t="s">
        <v>225</v>
      </c>
      <c r="AU342" s="230" t="s">
        <v>83</v>
      </c>
      <c r="AV342" s="13" t="s">
        <v>83</v>
      </c>
      <c r="AW342" s="13" t="s">
        <v>32</v>
      </c>
      <c r="AX342" s="13" t="s">
        <v>75</v>
      </c>
      <c r="AY342" s="230" t="s">
        <v>219</v>
      </c>
    </row>
    <row r="343" spans="1:65" s="12" customFormat="1" ht="11.25">
      <c r="B343" s="209"/>
      <c r="C343" s="210"/>
      <c r="D343" s="211" t="s">
        <v>225</v>
      </c>
      <c r="E343" s="212" t="s">
        <v>673</v>
      </c>
      <c r="F343" s="213" t="s">
        <v>674</v>
      </c>
      <c r="G343" s="210"/>
      <c r="H343" s="214">
        <v>19.2</v>
      </c>
      <c r="I343" s="215"/>
      <c r="J343" s="210"/>
      <c r="K343" s="210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225</v>
      </c>
      <c r="AU343" s="220" t="s">
        <v>83</v>
      </c>
      <c r="AV343" s="12" t="s">
        <v>106</v>
      </c>
      <c r="AW343" s="12" t="s">
        <v>32</v>
      </c>
      <c r="AX343" s="12" t="s">
        <v>83</v>
      </c>
      <c r="AY343" s="220" t="s">
        <v>219</v>
      </c>
    </row>
    <row r="344" spans="1:65" s="2" customFormat="1" ht="16.5" customHeight="1">
      <c r="A344" s="32"/>
      <c r="B344" s="33"/>
      <c r="C344" s="231" t="s">
        <v>675</v>
      </c>
      <c r="D344" s="231" t="s">
        <v>288</v>
      </c>
      <c r="E344" s="232" t="s">
        <v>676</v>
      </c>
      <c r="F344" s="233" t="s">
        <v>677</v>
      </c>
      <c r="G344" s="234" t="s">
        <v>223</v>
      </c>
      <c r="H344" s="235">
        <v>441.96600000000001</v>
      </c>
      <c r="I344" s="236"/>
      <c r="J344" s="237">
        <f>ROUND(I344*H344,2)</f>
        <v>0</v>
      </c>
      <c r="K344" s="238"/>
      <c r="L344" s="239"/>
      <c r="M344" s="240" t="s">
        <v>1</v>
      </c>
      <c r="N344" s="241" t="s">
        <v>40</v>
      </c>
      <c r="O344" s="69"/>
      <c r="P344" s="205">
        <f>O344*H344</f>
        <v>0</v>
      </c>
      <c r="Q344" s="205">
        <v>0.17599999999999999</v>
      </c>
      <c r="R344" s="205">
        <f>Q344*H344</f>
        <v>77.786016000000004</v>
      </c>
      <c r="S344" s="205">
        <v>0</v>
      </c>
      <c r="T344" s="206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207" t="s">
        <v>275</v>
      </c>
      <c r="AT344" s="207" t="s">
        <v>288</v>
      </c>
      <c r="AU344" s="207" t="s">
        <v>83</v>
      </c>
      <c r="AY344" s="15" t="s">
        <v>219</v>
      </c>
      <c r="BE344" s="208">
        <f>IF(N344="základní",J344,0)</f>
        <v>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15" t="s">
        <v>83</v>
      </c>
      <c r="BK344" s="208">
        <f>ROUND(I344*H344,2)</f>
        <v>0</v>
      </c>
      <c r="BL344" s="15" t="s">
        <v>168</v>
      </c>
      <c r="BM344" s="207" t="s">
        <v>678</v>
      </c>
    </row>
    <row r="345" spans="1:65" s="13" customFormat="1" ht="11.25">
      <c r="B345" s="221"/>
      <c r="C345" s="222"/>
      <c r="D345" s="211" t="s">
        <v>225</v>
      </c>
      <c r="E345" s="223" t="s">
        <v>1</v>
      </c>
      <c r="F345" s="224" t="s">
        <v>473</v>
      </c>
      <c r="G345" s="222"/>
      <c r="H345" s="223" t="s">
        <v>1</v>
      </c>
      <c r="I345" s="225"/>
      <c r="J345" s="222"/>
      <c r="K345" s="222"/>
      <c r="L345" s="226"/>
      <c r="M345" s="227"/>
      <c r="N345" s="228"/>
      <c r="O345" s="228"/>
      <c r="P345" s="228"/>
      <c r="Q345" s="228"/>
      <c r="R345" s="228"/>
      <c r="S345" s="228"/>
      <c r="T345" s="229"/>
      <c r="AT345" s="230" t="s">
        <v>225</v>
      </c>
      <c r="AU345" s="230" t="s">
        <v>83</v>
      </c>
      <c r="AV345" s="13" t="s">
        <v>83</v>
      </c>
      <c r="AW345" s="13" t="s">
        <v>32</v>
      </c>
      <c r="AX345" s="13" t="s">
        <v>75</v>
      </c>
      <c r="AY345" s="230" t="s">
        <v>219</v>
      </c>
    </row>
    <row r="346" spans="1:65" s="12" customFormat="1" ht="11.25">
      <c r="B346" s="209"/>
      <c r="C346" s="210"/>
      <c r="D346" s="211" t="s">
        <v>225</v>
      </c>
      <c r="E346" s="212" t="s">
        <v>679</v>
      </c>
      <c r="F346" s="213" t="s">
        <v>680</v>
      </c>
      <c r="G346" s="210"/>
      <c r="H346" s="214">
        <v>204.102</v>
      </c>
      <c r="I346" s="215"/>
      <c r="J346" s="210"/>
      <c r="K346" s="210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225</v>
      </c>
      <c r="AU346" s="220" t="s">
        <v>83</v>
      </c>
      <c r="AV346" s="12" t="s">
        <v>106</v>
      </c>
      <c r="AW346" s="12" t="s">
        <v>32</v>
      </c>
      <c r="AX346" s="12" t="s">
        <v>75</v>
      </c>
      <c r="AY346" s="220" t="s">
        <v>219</v>
      </c>
    </row>
    <row r="347" spans="1:65" s="13" customFormat="1" ht="11.25">
      <c r="B347" s="221"/>
      <c r="C347" s="222"/>
      <c r="D347" s="211" t="s">
        <v>225</v>
      </c>
      <c r="E347" s="223" t="s">
        <v>1</v>
      </c>
      <c r="F347" s="224" t="s">
        <v>659</v>
      </c>
      <c r="G347" s="222"/>
      <c r="H347" s="223" t="s">
        <v>1</v>
      </c>
      <c r="I347" s="225"/>
      <c r="J347" s="222"/>
      <c r="K347" s="222"/>
      <c r="L347" s="226"/>
      <c r="M347" s="227"/>
      <c r="N347" s="228"/>
      <c r="O347" s="228"/>
      <c r="P347" s="228"/>
      <c r="Q347" s="228"/>
      <c r="R347" s="228"/>
      <c r="S347" s="228"/>
      <c r="T347" s="229"/>
      <c r="AT347" s="230" t="s">
        <v>225</v>
      </c>
      <c r="AU347" s="230" t="s">
        <v>83</v>
      </c>
      <c r="AV347" s="13" t="s">
        <v>83</v>
      </c>
      <c r="AW347" s="13" t="s">
        <v>32</v>
      </c>
      <c r="AX347" s="13" t="s">
        <v>75</v>
      </c>
      <c r="AY347" s="230" t="s">
        <v>219</v>
      </c>
    </row>
    <row r="348" spans="1:65" s="12" customFormat="1" ht="11.25">
      <c r="B348" s="209"/>
      <c r="C348" s="210"/>
      <c r="D348" s="211" t="s">
        <v>225</v>
      </c>
      <c r="E348" s="212" t="s">
        <v>159</v>
      </c>
      <c r="F348" s="213" t="s">
        <v>681</v>
      </c>
      <c r="G348" s="210"/>
      <c r="H348" s="214">
        <v>237.864</v>
      </c>
      <c r="I348" s="215"/>
      <c r="J348" s="210"/>
      <c r="K348" s="210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225</v>
      </c>
      <c r="AU348" s="220" t="s">
        <v>83</v>
      </c>
      <c r="AV348" s="12" t="s">
        <v>106</v>
      </c>
      <c r="AW348" s="12" t="s">
        <v>32</v>
      </c>
      <c r="AX348" s="12" t="s">
        <v>75</v>
      </c>
      <c r="AY348" s="220" t="s">
        <v>219</v>
      </c>
    </row>
    <row r="349" spans="1:65" s="12" customFormat="1" ht="11.25">
      <c r="B349" s="209"/>
      <c r="C349" s="210"/>
      <c r="D349" s="211" t="s">
        <v>225</v>
      </c>
      <c r="E349" s="212" t="s">
        <v>682</v>
      </c>
      <c r="F349" s="213" t="s">
        <v>683</v>
      </c>
      <c r="G349" s="210"/>
      <c r="H349" s="214">
        <v>441.96600000000001</v>
      </c>
      <c r="I349" s="215"/>
      <c r="J349" s="210"/>
      <c r="K349" s="210"/>
      <c r="L349" s="216"/>
      <c r="M349" s="217"/>
      <c r="N349" s="218"/>
      <c r="O349" s="218"/>
      <c r="P349" s="218"/>
      <c r="Q349" s="218"/>
      <c r="R349" s="218"/>
      <c r="S349" s="218"/>
      <c r="T349" s="219"/>
      <c r="AT349" s="220" t="s">
        <v>225</v>
      </c>
      <c r="AU349" s="220" t="s">
        <v>83</v>
      </c>
      <c r="AV349" s="12" t="s">
        <v>106</v>
      </c>
      <c r="AW349" s="12" t="s">
        <v>32</v>
      </c>
      <c r="AX349" s="12" t="s">
        <v>83</v>
      </c>
      <c r="AY349" s="220" t="s">
        <v>219</v>
      </c>
    </row>
    <row r="350" spans="1:65" s="2" customFormat="1" ht="24" customHeight="1">
      <c r="A350" s="32"/>
      <c r="B350" s="33"/>
      <c r="C350" s="231" t="s">
        <v>684</v>
      </c>
      <c r="D350" s="231" t="s">
        <v>288</v>
      </c>
      <c r="E350" s="232" t="s">
        <v>685</v>
      </c>
      <c r="F350" s="233" t="s">
        <v>686</v>
      </c>
      <c r="G350" s="234" t="s">
        <v>223</v>
      </c>
      <c r="H350" s="235">
        <v>18.36</v>
      </c>
      <c r="I350" s="236"/>
      <c r="J350" s="237">
        <f>ROUND(I350*H350,2)</f>
        <v>0</v>
      </c>
      <c r="K350" s="238"/>
      <c r="L350" s="239"/>
      <c r="M350" s="240" t="s">
        <v>1</v>
      </c>
      <c r="N350" s="241" t="s">
        <v>40</v>
      </c>
      <c r="O350" s="69"/>
      <c r="P350" s="205">
        <f>O350*H350</f>
        <v>0</v>
      </c>
      <c r="Q350" s="205">
        <v>0.13</v>
      </c>
      <c r="R350" s="205">
        <f>Q350*H350</f>
        <v>2.3868</v>
      </c>
      <c r="S350" s="205">
        <v>0</v>
      </c>
      <c r="T350" s="206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207" t="s">
        <v>275</v>
      </c>
      <c r="AT350" s="207" t="s">
        <v>288</v>
      </c>
      <c r="AU350" s="207" t="s">
        <v>83</v>
      </c>
      <c r="AY350" s="15" t="s">
        <v>219</v>
      </c>
      <c r="BE350" s="208">
        <f>IF(N350="základní",J350,0)</f>
        <v>0</v>
      </c>
      <c r="BF350" s="208">
        <f>IF(N350="snížená",J350,0)</f>
        <v>0</v>
      </c>
      <c r="BG350" s="208">
        <f>IF(N350="zákl. přenesená",J350,0)</f>
        <v>0</v>
      </c>
      <c r="BH350" s="208">
        <f>IF(N350="sníž. přenesená",J350,0)</f>
        <v>0</v>
      </c>
      <c r="BI350" s="208">
        <f>IF(N350="nulová",J350,0)</f>
        <v>0</v>
      </c>
      <c r="BJ350" s="15" t="s">
        <v>83</v>
      </c>
      <c r="BK350" s="208">
        <f>ROUND(I350*H350,2)</f>
        <v>0</v>
      </c>
      <c r="BL350" s="15" t="s">
        <v>168</v>
      </c>
      <c r="BM350" s="207" t="s">
        <v>687</v>
      </c>
    </row>
    <row r="351" spans="1:65" s="13" customFormat="1" ht="11.25">
      <c r="B351" s="221"/>
      <c r="C351" s="222"/>
      <c r="D351" s="211" t="s">
        <v>225</v>
      </c>
      <c r="E351" s="223" t="s">
        <v>1</v>
      </c>
      <c r="F351" s="224" t="s">
        <v>688</v>
      </c>
      <c r="G351" s="222"/>
      <c r="H351" s="223" t="s">
        <v>1</v>
      </c>
      <c r="I351" s="225"/>
      <c r="J351" s="222"/>
      <c r="K351" s="222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225</v>
      </c>
      <c r="AU351" s="230" t="s">
        <v>83</v>
      </c>
      <c r="AV351" s="13" t="s">
        <v>83</v>
      </c>
      <c r="AW351" s="13" t="s">
        <v>32</v>
      </c>
      <c r="AX351" s="13" t="s">
        <v>75</v>
      </c>
      <c r="AY351" s="230" t="s">
        <v>219</v>
      </c>
    </row>
    <row r="352" spans="1:65" s="12" customFormat="1" ht="11.25">
      <c r="B352" s="209"/>
      <c r="C352" s="210"/>
      <c r="D352" s="211" t="s">
        <v>225</v>
      </c>
      <c r="E352" s="212" t="s">
        <v>689</v>
      </c>
      <c r="F352" s="213" t="s">
        <v>690</v>
      </c>
      <c r="G352" s="210"/>
      <c r="H352" s="214">
        <v>18.36</v>
      </c>
      <c r="I352" s="215"/>
      <c r="J352" s="210"/>
      <c r="K352" s="210"/>
      <c r="L352" s="216"/>
      <c r="M352" s="217"/>
      <c r="N352" s="218"/>
      <c r="O352" s="218"/>
      <c r="P352" s="218"/>
      <c r="Q352" s="218"/>
      <c r="R352" s="218"/>
      <c r="S352" s="218"/>
      <c r="T352" s="219"/>
      <c r="AT352" s="220" t="s">
        <v>225</v>
      </c>
      <c r="AU352" s="220" t="s">
        <v>83</v>
      </c>
      <c r="AV352" s="12" t="s">
        <v>106</v>
      </c>
      <c r="AW352" s="12" t="s">
        <v>32</v>
      </c>
      <c r="AX352" s="12" t="s">
        <v>83</v>
      </c>
      <c r="AY352" s="220" t="s">
        <v>219</v>
      </c>
    </row>
    <row r="353" spans="1:65" s="2" customFormat="1" ht="24" customHeight="1">
      <c r="A353" s="32"/>
      <c r="B353" s="33"/>
      <c r="C353" s="195" t="s">
        <v>691</v>
      </c>
      <c r="D353" s="195" t="s">
        <v>220</v>
      </c>
      <c r="E353" s="196" t="s">
        <v>692</v>
      </c>
      <c r="F353" s="197" t="s">
        <v>693</v>
      </c>
      <c r="G353" s="198" t="s">
        <v>223</v>
      </c>
      <c r="H353" s="199">
        <v>364</v>
      </c>
      <c r="I353" s="200"/>
      <c r="J353" s="201">
        <f>ROUND(I353*H353,2)</f>
        <v>0</v>
      </c>
      <c r="K353" s="202"/>
      <c r="L353" s="37"/>
      <c r="M353" s="203" t="s">
        <v>1</v>
      </c>
      <c r="N353" s="204" t="s">
        <v>40</v>
      </c>
      <c r="O353" s="69"/>
      <c r="P353" s="205">
        <f>O353*H353</f>
        <v>0</v>
      </c>
      <c r="Q353" s="205">
        <v>0.52320999999999995</v>
      </c>
      <c r="R353" s="205">
        <f>Q353*H353</f>
        <v>190.44843999999998</v>
      </c>
      <c r="S353" s="205">
        <v>0</v>
      </c>
      <c r="T353" s="206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207" t="s">
        <v>168</v>
      </c>
      <c r="AT353" s="207" t="s">
        <v>220</v>
      </c>
      <c r="AU353" s="207" t="s">
        <v>83</v>
      </c>
      <c r="AY353" s="15" t="s">
        <v>219</v>
      </c>
      <c r="BE353" s="208">
        <f>IF(N353="základní",J353,0)</f>
        <v>0</v>
      </c>
      <c r="BF353" s="208">
        <f>IF(N353="snížená",J353,0)</f>
        <v>0</v>
      </c>
      <c r="BG353" s="208">
        <f>IF(N353="zákl. přenesená",J353,0)</f>
        <v>0</v>
      </c>
      <c r="BH353" s="208">
        <f>IF(N353="sníž. přenesená",J353,0)</f>
        <v>0</v>
      </c>
      <c r="BI353" s="208">
        <f>IF(N353="nulová",J353,0)</f>
        <v>0</v>
      </c>
      <c r="BJ353" s="15" t="s">
        <v>83</v>
      </c>
      <c r="BK353" s="208">
        <f>ROUND(I353*H353,2)</f>
        <v>0</v>
      </c>
      <c r="BL353" s="15" t="s">
        <v>168</v>
      </c>
      <c r="BM353" s="207" t="s">
        <v>694</v>
      </c>
    </row>
    <row r="354" spans="1:65" s="13" customFormat="1" ht="11.25">
      <c r="B354" s="221"/>
      <c r="C354" s="222"/>
      <c r="D354" s="211" t="s">
        <v>225</v>
      </c>
      <c r="E354" s="223" t="s">
        <v>1</v>
      </c>
      <c r="F354" s="224" t="s">
        <v>695</v>
      </c>
      <c r="G354" s="222"/>
      <c r="H354" s="223" t="s">
        <v>1</v>
      </c>
      <c r="I354" s="225"/>
      <c r="J354" s="222"/>
      <c r="K354" s="222"/>
      <c r="L354" s="226"/>
      <c r="M354" s="227"/>
      <c r="N354" s="228"/>
      <c r="O354" s="228"/>
      <c r="P354" s="228"/>
      <c r="Q354" s="228"/>
      <c r="R354" s="228"/>
      <c r="S354" s="228"/>
      <c r="T354" s="229"/>
      <c r="AT354" s="230" t="s">
        <v>225</v>
      </c>
      <c r="AU354" s="230" t="s">
        <v>83</v>
      </c>
      <c r="AV354" s="13" t="s">
        <v>83</v>
      </c>
      <c r="AW354" s="13" t="s">
        <v>32</v>
      </c>
      <c r="AX354" s="13" t="s">
        <v>75</v>
      </c>
      <c r="AY354" s="230" t="s">
        <v>219</v>
      </c>
    </row>
    <row r="355" spans="1:65" s="12" customFormat="1" ht="11.25">
      <c r="B355" s="209"/>
      <c r="C355" s="210"/>
      <c r="D355" s="211" t="s">
        <v>225</v>
      </c>
      <c r="E355" s="212" t="s">
        <v>696</v>
      </c>
      <c r="F355" s="213" t="s">
        <v>697</v>
      </c>
      <c r="G355" s="210"/>
      <c r="H355" s="214">
        <v>322</v>
      </c>
      <c r="I355" s="215"/>
      <c r="J355" s="210"/>
      <c r="K355" s="210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225</v>
      </c>
      <c r="AU355" s="220" t="s">
        <v>83</v>
      </c>
      <c r="AV355" s="12" t="s">
        <v>106</v>
      </c>
      <c r="AW355" s="12" t="s">
        <v>32</v>
      </c>
      <c r="AX355" s="12" t="s">
        <v>75</v>
      </c>
      <c r="AY355" s="220" t="s">
        <v>219</v>
      </c>
    </row>
    <row r="356" spans="1:65" s="13" customFormat="1" ht="11.25">
      <c r="B356" s="221"/>
      <c r="C356" s="222"/>
      <c r="D356" s="211" t="s">
        <v>225</v>
      </c>
      <c r="E356" s="223" t="s">
        <v>1</v>
      </c>
      <c r="F356" s="224" t="s">
        <v>698</v>
      </c>
      <c r="G356" s="222"/>
      <c r="H356" s="223" t="s">
        <v>1</v>
      </c>
      <c r="I356" s="225"/>
      <c r="J356" s="222"/>
      <c r="K356" s="222"/>
      <c r="L356" s="226"/>
      <c r="M356" s="227"/>
      <c r="N356" s="228"/>
      <c r="O356" s="228"/>
      <c r="P356" s="228"/>
      <c r="Q356" s="228"/>
      <c r="R356" s="228"/>
      <c r="S356" s="228"/>
      <c r="T356" s="229"/>
      <c r="AT356" s="230" t="s">
        <v>225</v>
      </c>
      <c r="AU356" s="230" t="s">
        <v>83</v>
      </c>
      <c r="AV356" s="13" t="s">
        <v>83</v>
      </c>
      <c r="AW356" s="13" t="s">
        <v>32</v>
      </c>
      <c r="AX356" s="13" t="s">
        <v>75</v>
      </c>
      <c r="AY356" s="230" t="s">
        <v>219</v>
      </c>
    </row>
    <row r="357" spans="1:65" s="12" customFormat="1" ht="11.25">
      <c r="B357" s="209"/>
      <c r="C357" s="210"/>
      <c r="D357" s="211" t="s">
        <v>225</v>
      </c>
      <c r="E357" s="212" t="s">
        <v>161</v>
      </c>
      <c r="F357" s="213" t="s">
        <v>162</v>
      </c>
      <c r="G357" s="210"/>
      <c r="H357" s="214">
        <v>42</v>
      </c>
      <c r="I357" s="215"/>
      <c r="J357" s="210"/>
      <c r="K357" s="210"/>
      <c r="L357" s="216"/>
      <c r="M357" s="217"/>
      <c r="N357" s="218"/>
      <c r="O357" s="218"/>
      <c r="P357" s="218"/>
      <c r="Q357" s="218"/>
      <c r="R357" s="218"/>
      <c r="S357" s="218"/>
      <c r="T357" s="219"/>
      <c r="AT357" s="220" t="s">
        <v>225</v>
      </c>
      <c r="AU357" s="220" t="s">
        <v>83</v>
      </c>
      <c r="AV357" s="12" t="s">
        <v>106</v>
      </c>
      <c r="AW357" s="12" t="s">
        <v>32</v>
      </c>
      <c r="AX357" s="12" t="s">
        <v>75</v>
      </c>
      <c r="AY357" s="220" t="s">
        <v>219</v>
      </c>
    </row>
    <row r="358" spans="1:65" s="12" customFormat="1" ht="11.25">
      <c r="B358" s="209"/>
      <c r="C358" s="210"/>
      <c r="D358" s="211" t="s">
        <v>225</v>
      </c>
      <c r="E358" s="212" t="s">
        <v>699</v>
      </c>
      <c r="F358" s="213" t="s">
        <v>700</v>
      </c>
      <c r="G358" s="210"/>
      <c r="H358" s="214">
        <v>364</v>
      </c>
      <c r="I358" s="215"/>
      <c r="J358" s="210"/>
      <c r="K358" s="210"/>
      <c r="L358" s="216"/>
      <c r="M358" s="217"/>
      <c r="N358" s="218"/>
      <c r="O358" s="218"/>
      <c r="P358" s="218"/>
      <c r="Q358" s="218"/>
      <c r="R358" s="218"/>
      <c r="S358" s="218"/>
      <c r="T358" s="219"/>
      <c r="AT358" s="220" t="s">
        <v>225</v>
      </c>
      <c r="AU358" s="220" t="s">
        <v>83</v>
      </c>
      <c r="AV358" s="12" t="s">
        <v>106</v>
      </c>
      <c r="AW358" s="12" t="s">
        <v>32</v>
      </c>
      <c r="AX358" s="12" t="s">
        <v>83</v>
      </c>
      <c r="AY358" s="220" t="s">
        <v>219</v>
      </c>
    </row>
    <row r="359" spans="1:65" s="2" customFormat="1" ht="24" customHeight="1">
      <c r="A359" s="32"/>
      <c r="B359" s="33"/>
      <c r="C359" s="195" t="s">
        <v>701</v>
      </c>
      <c r="D359" s="195" t="s">
        <v>220</v>
      </c>
      <c r="E359" s="196" t="s">
        <v>702</v>
      </c>
      <c r="F359" s="197" t="s">
        <v>703</v>
      </c>
      <c r="G359" s="198" t="s">
        <v>223</v>
      </c>
      <c r="H359" s="199">
        <v>3542</v>
      </c>
      <c r="I359" s="200"/>
      <c r="J359" s="201">
        <f>ROUND(I359*H359,2)</f>
        <v>0</v>
      </c>
      <c r="K359" s="202"/>
      <c r="L359" s="37"/>
      <c r="M359" s="203" t="s">
        <v>1</v>
      </c>
      <c r="N359" s="204" t="s">
        <v>40</v>
      </c>
      <c r="O359" s="69"/>
      <c r="P359" s="205">
        <f>O359*H359</f>
        <v>0</v>
      </c>
      <c r="Q359" s="205">
        <v>2.256E-2</v>
      </c>
      <c r="R359" s="205">
        <f>Q359*H359</f>
        <v>79.907520000000005</v>
      </c>
      <c r="S359" s="205">
        <v>0</v>
      </c>
      <c r="T359" s="206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207" t="s">
        <v>168</v>
      </c>
      <c r="AT359" s="207" t="s">
        <v>220</v>
      </c>
      <c r="AU359" s="207" t="s">
        <v>83</v>
      </c>
      <c r="AY359" s="15" t="s">
        <v>219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5" t="s">
        <v>83</v>
      </c>
      <c r="BK359" s="208">
        <f>ROUND(I359*H359,2)</f>
        <v>0</v>
      </c>
      <c r="BL359" s="15" t="s">
        <v>168</v>
      </c>
      <c r="BM359" s="207" t="s">
        <v>704</v>
      </c>
    </row>
    <row r="360" spans="1:65" s="12" customFormat="1" ht="11.25">
      <c r="B360" s="209"/>
      <c r="C360" s="210"/>
      <c r="D360" s="211" t="s">
        <v>225</v>
      </c>
      <c r="E360" s="212" t="s">
        <v>705</v>
      </c>
      <c r="F360" s="213" t="s">
        <v>706</v>
      </c>
      <c r="G360" s="210"/>
      <c r="H360" s="214">
        <v>3542</v>
      </c>
      <c r="I360" s="215"/>
      <c r="J360" s="210"/>
      <c r="K360" s="210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225</v>
      </c>
      <c r="AU360" s="220" t="s">
        <v>83</v>
      </c>
      <c r="AV360" s="12" t="s">
        <v>106</v>
      </c>
      <c r="AW360" s="12" t="s">
        <v>32</v>
      </c>
      <c r="AX360" s="12" t="s">
        <v>83</v>
      </c>
      <c r="AY360" s="220" t="s">
        <v>219</v>
      </c>
    </row>
    <row r="361" spans="1:65" s="11" customFormat="1" ht="25.9" customHeight="1">
      <c r="B361" s="181"/>
      <c r="C361" s="182"/>
      <c r="D361" s="183" t="s">
        <v>74</v>
      </c>
      <c r="E361" s="184" t="s">
        <v>275</v>
      </c>
      <c r="F361" s="184" t="s">
        <v>707</v>
      </c>
      <c r="G361" s="182"/>
      <c r="H361" s="182"/>
      <c r="I361" s="185"/>
      <c r="J361" s="186">
        <f>BK361</f>
        <v>0</v>
      </c>
      <c r="K361" s="182"/>
      <c r="L361" s="187"/>
      <c r="M361" s="188"/>
      <c r="N361" s="189"/>
      <c r="O361" s="189"/>
      <c r="P361" s="190">
        <f>SUM(P362:P419)</f>
        <v>0</v>
      </c>
      <c r="Q361" s="189"/>
      <c r="R361" s="190">
        <f>SUM(R362:R419)</f>
        <v>58.589312999999997</v>
      </c>
      <c r="S361" s="189"/>
      <c r="T361" s="191">
        <f>SUM(T362:T419)</f>
        <v>0</v>
      </c>
      <c r="AR361" s="192" t="s">
        <v>168</v>
      </c>
      <c r="AT361" s="193" t="s">
        <v>74</v>
      </c>
      <c r="AU361" s="193" t="s">
        <v>75</v>
      </c>
      <c r="AY361" s="192" t="s">
        <v>219</v>
      </c>
      <c r="BK361" s="194">
        <f>SUM(BK362:BK419)</f>
        <v>0</v>
      </c>
    </row>
    <row r="362" spans="1:65" s="2" customFormat="1" ht="24" customHeight="1">
      <c r="A362" s="32"/>
      <c r="B362" s="33"/>
      <c r="C362" s="195" t="s">
        <v>131</v>
      </c>
      <c r="D362" s="195" t="s">
        <v>220</v>
      </c>
      <c r="E362" s="196" t="s">
        <v>708</v>
      </c>
      <c r="F362" s="197" t="s">
        <v>709</v>
      </c>
      <c r="G362" s="198" t="s">
        <v>288</v>
      </c>
      <c r="H362" s="199">
        <v>37</v>
      </c>
      <c r="I362" s="200"/>
      <c r="J362" s="201">
        <f>ROUND(I362*H362,2)</f>
        <v>0</v>
      </c>
      <c r="K362" s="202"/>
      <c r="L362" s="37"/>
      <c r="M362" s="203" t="s">
        <v>1</v>
      </c>
      <c r="N362" s="204" t="s">
        <v>40</v>
      </c>
      <c r="O362" s="69"/>
      <c r="P362" s="205">
        <f>O362*H362</f>
        <v>0</v>
      </c>
      <c r="Q362" s="205">
        <v>1.0000000000000001E-5</v>
      </c>
      <c r="R362" s="205">
        <f>Q362*H362</f>
        <v>3.7000000000000005E-4</v>
      </c>
      <c r="S362" s="205">
        <v>0</v>
      </c>
      <c r="T362" s="206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207" t="s">
        <v>168</v>
      </c>
      <c r="AT362" s="207" t="s">
        <v>220</v>
      </c>
      <c r="AU362" s="207" t="s">
        <v>83</v>
      </c>
      <c r="AY362" s="15" t="s">
        <v>219</v>
      </c>
      <c r="BE362" s="208">
        <f>IF(N362="základní",J362,0)</f>
        <v>0</v>
      </c>
      <c r="BF362" s="208">
        <f>IF(N362="snížená",J362,0)</f>
        <v>0</v>
      </c>
      <c r="BG362" s="208">
        <f>IF(N362="zákl. přenesená",J362,0)</f>
        <v>0</v>
      </c>
      <c r="BH362" s="208">
        <f>IF(N362="sníž. přenesená",J362,0)</f>
        <v>0</v>
      </c>
      <c r="BI362" s="208">
        <f>IF(N362="nulová",J362,0)</f>
        <v>0</v>
      </c>
      <c r="BJ362" s="15" t="s">
        <v>83</v>
      </c>
      <c r="BK362" s="208">
        <f>ROUND(I362*H362,2)</f>
        <v>0</v>
      </c>
      <c r="BL362" s="15" t="s">
        <v>168</v>
      </c>
      <c r="BM362" s="207" t="s">
        <v>710</v>
      </c>
    </row>
    <row r="363" spans="1:65" s="12" customFormat="1" ht="11.25">
      <c r="B363" s="209"/>
      <c r="C363" s="210"/>
      <c r="D363" s="211" t="s">
        <v>225</v>
      </c>
      <c r="E363" s="212" t="s">
        <v>711</v>
      </c>
      <c r="F363" s="213" t="s">
        <v>712</v>
      </c>
      <c r="G363" s="210"/>
      <c r="H363" s="214">
        <v>37</v>
      </c>
      <c r="I363" s="215"/>
      <c r="J363" s="210"/>
      <c r="K363" s="210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225</v>
      </c>
      <c r="AU363" s="220" t="s">
        <v>83</v>
      </c>
      <c r="AV363" s="12" t="s">
        <v>106</v>
      </c>
      <c r="AW363" s="12" t="s">
        <v>32</v>
      </c>
      <c r="AX363" s="12" t="s">
        <v>83</v>
      </c>
      <c r="AY363" s="220" t="s">
        <v>219</v>
      </c>
    </row>
    <row r="364" spans="1:65" s="2" customFormat="1" ht="16.5" customHeight="1">
      <c r="A364" s="32"/>
      <c r="B364" s="33"/>
      <c r="C364" s="231" t="s">
        <v>154</v>
      </c>
      <c r="D364" s="231" t="s">
        <v>288</v>
      </c>
      <c r="E364" s="232" t="s">
        <v>713</v>
      </c>
      <c r="F364" s="233" t="s">
        <v>714</v>
      </c>
      <c r="G364" s="234" t="s">
        <v>288</v>
      </c>
      <c r="H364" s="235">
        <v>8</v>
      </c>
      <c r="I364" s="236"/>
      <c r="J364" s="237">
        <f>ROUND(I364*H364,2)</f>
        <v>0</v>
      </c>
      <c r="K364" s="238"/>
      <c r="L364" s="239"/>
      <c r="M364" s="240" t="s">
        <v>1</v>
      </c>
      <c r="N364" s="241" t="s">
        <v>40</v>
      </c>
      <c r="O364" s="69"/>
      <c r="P364" s="205">
        <f>O364*H364</f>
        <v>0</v>
      </c>
      <c r="Q364" s="205">
        <v>2.3E-3</v>
      </c>
      <c r="R364" s="205">
        <f>Q364*H364</f>
        <v>1.84E-2</v>
      </c>
      <c r="S364" s="205">
        <v>0</v>
      </c>
      <c r="T364" s="206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207" t="s">
        <v>275</v>
      </c>
      <c r="AT364" s="207" t="s">
        <v>288</v>
      </c>
      <c r="AU364" s="207" t="s">
        <v>83</v>
      </c>
      <c r="AY364" s="15" t="s">
        <v>219</v>
      </c>
      <c r="BE364" s="208">
        <f>IF(N364="základní",J364,0)</f>
        <v>0</v>
      </c>
      <c r="BF364" s="208">
        <f>IF(N364="snížená",J364,0)</f>
        <v>0</v>
      </c>
      <c r="BG364" s="208">
        <f>IF(N364="zákl. přenesená",J364,0)</f>
        <v>0</v>
      </c>
      <c r="BH364" s="208">
        <f>IF(N364="sníž. přenesená",J364,0)</f>
        <v>0</v>
      </c>
      <c r="BI364" s="208">
        <f>IF(N364="nulová",J364,0)</f>
        <v>0</v>
      </c>
      <c r="BJ364" s="15" t="s">
        <v>83</v>
      </c>
      <c r="BK364" s="208">
        <f>ROUND(I364*H364,2)</f>
        <v>0</v>
      </c>
      <c r="BL364" s="15" t="s">
        <v>168</v>
      </c>
      <c r="BM364" s="207" t="s">
        <v>715</v>
      </c>
    </row>
    <row r="365" spans="1:65" s="12" customFormat="1" ht="11.25">
      <c r="B365" s="209"/>
      <c r="C365" s="210"/>
      <c r="D365" s="211" t="s">
        <v>225</v>
      </c>
      <c r="E365" s="212" t="s">
        <v>716</v>
      </c>
      <c r="F365" s="213" t="s">
        <v>275</v>
      </c>
      <c r="G365" s="210"/>
      <c r="H365" s="214">
        <v>8</v>
      </c>
      <c r="I365" s="215"/>
      <c r="J365" s="210"/>
      <c r="K365" s="210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225</v>
      </c>
      <c r="AU365" s="220" t="s">
        <v>83</v>
      </c>
      <c r="AV365" s="12" t="s">
        <v>106</v>
      </c>
      <c r="AW365" s="12" t="s">
        <v>32</v>
      </c>
      <c r="AX365" s="12" t="s">
        <v>83</v>
      </c>
      <c r="AY365" s="220" t="s">
        <v>219</v>
      </c>
    </row>
    <row r="366" spans="1:65" s="2" customFormat="1" ht="24" customHeight="1">
      <c r="A366" s="32"/>
      <c r="B366" s="33"/>
      <c r="C366" s="195" t="s">
        <v>717</v>
      </c>
      <c r="D366" s="195" t="s">
        <v>220</v>
      </c>
      <c r="E366" s="196" t="s">
        <v>718</v>
      </c>
      <c r="F366" s="197" t="s">
        <v>719</v>
      </c>
      <c r="G366" s="198" t="s">
        <v>288</v>
      </c>
      <c r="H366" s="199">
        <v>59.1</v>
      </c>
      <c r="I366" s="200"/>
      <c r="J366" s="201">
        <f>ROUND(I366*H366,2)</f>
        <v>0</v>
      </c>
      <c r="K366" s="202"/>
      <c r="L366" s="37"/>
      <c r="M366" s="203" t="s">
        <v>1</v>
      </c>
      <c r="N366" s="204" t="s">
        <v>40</v>
      </c>
      <c r="O366" s="69"/>
      <c r="P366" s="205">
        <f>O366*H366</f>
        <v>0</v>
      </c>
      <c r="Q366" s="205">
        <v>1.0000000000000001E-5</v>
      </c>
      <c r="R366" s="205">
        <f>Q366*H366</f>
        <v>5.9100000000000005E-4</v>
      </c>
      <c r="S366" s="205">
        <v>0</v>
      </c>
      <c r="T366" s="206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207" t="s">
        <v>168</v>
      </c>
      <c r="AT366" s="207" t="s">
        <v>220</v>
      </c>
      <c r="AU366" s="207" t="s">
        <v>83</v>
      </c>
      <c r="AY366" s="15" t="s">
        <v>219</v>
      </c>
      <c r="BE366" s="208">
        <f>IF(N366="základní",J366,0)</f>
        <v>0</v>
      </c>
      <c r="BF366" s="208">
        <f>IF(N366="snížená",J366,0)</f>
        <v>0</v>
      </c>
      <c r="BG366" s="208">
        <f>IF(N366="zákl. přenesená",J366,0)</f>
        <v>0</v>
      </c>
      <c r="BH366" s="208">
        <f>IF(N366="sníž. přenesená",J366,0)</f>
        <v>0</v>
      </c>
      <c r="BI366" s="208">
        <f>IF(N366="nulová",J366,0)</f>
        <v>0</v>
      </c>
      <c r="BJ366" s="15" t="s">
        <v>83</v>
      </c>
      <c r="BK366" s="208">
        <f>ROUND(I366*H366,2)</f>
        <v>0</v>
      </c>
      <c r="BL366" s="15" t="s">
        <v>168</v>
      </c>
      <c r="BM366" s="207" t="s">
        <v>720</v>
      </c>
    </row>
    <row r="367" spans="1:65" s="12" customFormat="1" ht="11.25">
      <c r="B367" s="209"/>
      <c r="C367" s="210"/>
      <c r="D367" s="211" t="s">
        <v>225</v>
      </c>
      <c r="E367" s="212" t="s">
        <v>721</v>
      </c>
      <c r="F367" s="213" t="s">
        <v>722</v>
      </c>
      <c r="G367" s="210"/>
      <c r="H367" s="214">
        <v>59.1</v>
      </c>
      <c r="I367" s="215"/>
      <c r="J367" s="210"/>
      <c r="K367" s="210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225</v>
      </c>
      <c r="AU367" s="220" t="s">
        <v>83</v>
      </c>
      <c r="AV367" s="12" t="s">
        <v>106</v>
      </c>
      <c r="AW367" s="12" t="s">
        <v>32</v>
      </c>
      <c r="AX367" s="12" t="s">
        <v>83</v>
      </c>
      <c r="AY367" s="220" t="s">
        <v>219</v>
      </c>
    </row>
    <row r="368" spans="1:65" s="2" customFormat="1" ht="16.5" customHeight="1">
      <c r="A368" s="32"/>
      <c r="B368" s="33"/>
      <c r="C368" s="231" t="s">
        <v>723</v>
      </c>
      <c r="D368" s="231" t="s">
        <v>288</v>
      </c>
      <c r="E368" s="232" t="s">
        <v>724</v>
      </c>
      <c r="F368" s="233" t="s">
        <v>725</v>
      </c>
      <c r="G368" s="234" t="s">
        <v>288</v>
      </c>
      <c r="H368" s="235">
        <v>50</v>
      </c>
      <c r="I368" s="236"/>
      <c r="J368" s="237">
        <f>ROUND(I368*H368,2)</f>
        <v>0</v>
      </c>
      <c r="K368" s="238"/>
      <c r="L368" s="239"/>
      <c r="M368" s="240" t="s">
        <v>1</v>
      </c>
      <c r="N368" s="241" t="s">
        <v>40</v>
      </c>
      <c r="O368" s="69"/>
      <c r="P368" s="205">
        <f>O368*H368</f>
        <v>0</v>
      </c>
      <c r="Q368" s="205">
        <v>3.3800000000000002E-3</v>
      </c>
      <c r="R368" s="205">
        <f>Q368*H368</f>
        <v>0.16900000000000001</v>
      </c>
      <c r="S368" s="205">
        <v>0</v>
      </c>
      <c r="T368" s="206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207" t="s">
        <v>275</v>
      </c>
      <c r="AT368" s="207" t="s">
        <v>288</v>
      </c>
      <c r="AU368" s="207" t="s">
        <v>83</v>
      </c>
      <c r="AY368" s="15" t="s">
        <v>219</v>
      </c>
      <c r="BE368" s="208">
        <f>IF(N368="základní",J368,0)</f>
        <v>0</v>
      </c>
      <c r="BF368" s="208">
        <f>IF(N368="snížená",J368,0)</f>
        <v>0</v>
      </c>
      <c r="BG368" s="208">
        <f>IF(N368="zákl. přenesená",J368,0)</f>
        <v>0</v>
      </c>
      <c r="BH368" s="208">
        <f>IF(N368="sníž. přenesená",J368,0)</f>
        <v>0</v>
      </c>
      <c r="BI368" s="208">
        <f>IF(N368="nulová",J368,0)</f>
        <v>0</v>
      </c>
      <c r="BJ368" s="15" t="s">
        <v>83</v>
      </c>
      <c r="BK368" s="208">
        <f>ROUND(I368*H368,2)</f>
        <v>0</v>
      </c>
      <c r="BL368" s="15" t="s">
        <v>168</v>
      </c>
      <c r="BM368" s="207" t="s">
        <v>726</v>
      </c>
    </row>
    <row r="369" spans="1:65" s="12" customFormat="1" ht="11.25">
      <c r="B369" s="209"/>
      <c r="C369" s="210"/>
      <c r="D369" s="211" t="s">
        <v>225</v>
      </c>
      <c r="E369" s="212" t="s">
        <v>727</v>
      </c>
      <c r="F369" s="213" t="s">
        <v>728</v>
      </c>
      <c r="G369" s="210"/>
      <c r="H369" s="214">
        <v>50</v>
      </c>
      <c r="I369" s="215"/>
      <c r="J369" s="210"/>
      <c r="K369" s="210"/>
      <c r="L369" s="216"/>
      <c r="M369" s="217"/>
      <c r="N369" s="218"/>
      <c r="O369" s="218"/>
      <c r="P369" s="218"/>
      <c r="Q369" s="218"/>
      <c r="R369" s="218"/>
      <c r="S369" s="218"/>
      <c r="T369" s="219"/>
      <c r="AT369" s="220" t="s">
        <v>225</v>
      </c>
      <c r="AU369" s="220" t="s">
        <v>83</v>
      </c>
      <c r="AV369" s="12" t="s">
        <v>106</v>
      </c>
      <c r="AW369" s="12" t="s">
        <v>32</v>
      </c>
      <c r="AX369" s="12" t="s">
        <v>83</v>
      </c>
      <c r="AY369" s="220" t="s">
        <v>219</v>
      </c>
    </row>
    <row r="370" spans="1:65" s="2" customFormat="1" ht="16.5" customHeight="1">
      <c r="A370" s="32"/>
      <c r="B370" s="33"/>
      <c r="C370" s="231" t="s">
        <v>729</v>
      </c>
      <c r="D370" s="231" t="s">
        <v>288</v>
      </c>
      <c r="E370" s="232" t="s">
        <v>730</v>
      </c>
      <c r="F370" s="233" t="s">
        <v>731</v>
      </c>
      <c r="G370" s="234" t="s">
        <v>288</v>
      </c>
      <c r="H370" s="235">
        <v>13</v>
      </c>
      <c r="I370" s="236"/>
      <c r="J370" s="237">
        <f>ROUND(I370*H370,2)</f>
        <v>0</v>
      </c>
      <c r="K370" s="238"/>
      <c r="L370" s="239"/>
      <c r="M370" s="240" t="s">
        <v>1</v>
      </c>
      <c r="N370" s="241" t="s">
        <v>40</v>
      </c>
      <c r="O370" s="69"/>
      <c r="P370" s="205">
        <f>O370*H370</f>
        <v>0</v>
      </c>
      <c r="Q370" s="205">
        <v>3.4499999999999999E-3</v>
      </c>
      <c r="R370" s="205">
        <f>Q370*H370</f>
        <v>4.4850000000000001E-2</v>
      </c>
      <c r="S370" s="205">
        <v>0</v>
      </c>
      <c r="T370" s="206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207" t="s">
        <v>275</v>
      </c>
      <c r="AT370" s="207" t="s">
        <v>288</v>
      </c>
      <c r="AU370" s="207" t="s">
        <v>83</v>
      </c>
      <c r="AY370" s="15" t="s">
        <v>219</v>
      </c>
      <c r="BE370" s="208">
        <f>IF(N370="základní",J370,0)</f>
        <v>0</v>
      </c>
      <c r="BF370" s="208">
        <f>IF(N370="snížená",J370,0)</f>
        <v>0</v>
      </c>
      <c r="BG370" s="208">
        <f>IF(N370="zákl. přenesená",J370,0)</f>
        <v>0</v>
      </c>
      <c r="BH370" s="208">
        <f>IF(N370="sníž. přenesená",J370,0)</f>
        <v>0</v>
      </c>
      <c r="BI370" s="208">
        <f>IF(N370="nulová",J370,0)</f>
        <v>0</v>
      </c>
      <c r="BJ370" s="15" t="s">
        <v>83</v>
      </c>
      <c r="BK370" s="208">
        <f>ROUND(I370*H370,2)</f>
        <v>0</v>
      </c>
      <c r="BL370" s="15" t="s">
        <v>168</v>
      </c>
      <c r="BM370" s="207" t="s">
        <v>732</v>
      </c>
    </row>
    <row r="371" spans="1:65" s="12" customFormat="1" ht="11.25">
      <c r="B371" s="209"/>
      <c r="C371" s="210"/>
      <c r="D371" s="211" t="s">
        <v>225</v>
      </c>
      <c r="E371" s="212" t="s">
        <v>733</v>
      </c>
      <c r="F371" s="213" t="s">
        <v>311</v>
      </c>
      <c r="G371" s="210"/>
      <c r="H371" s="214">
        <v>13</v>
      </c>
      <c r="I371" s="215"/>
      <c r="J371" s="210"/>
      <c r="K371" s="210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225</v>
      </c>
      <c r="AU371" s="220" t="s">
        <v>83</v>
      </c>
      <c r="AV371" s="12" t="s">
        <v>106</v>
      </c>
      <c r="AW371" s="12" t="s">
        <v>32</v>
      </c>
      <c r="AX371" s="12" t="s">
        <v>83</v>
      </c>
      <c r="AY371" s="220" t="s">
        <v>219</v>
      </c>
    </row>
    <row r="372" spans="1:65" s="2" customFormat="1" ht="24" customHeight="1">
      <c r="A372" s="32"/>
      <c r="B372" s="33"/>
      <c r="C372" s="195" t="s">
        <v>734</v>
      </c>
      <c r="D372" s="195" t="s">
        <v>220</v>
      </c>
      <c r="E372" s="196" t="s">
        <v>735</v>
      </c>
      <c r="F372" s="197" t="s">
        <v>736</v>
      </c>
      <c r="G372" s="198" t="s">
        <v>288</v>
      </c>
      <c r="H372" s="199">
        <v>37</v>
      </c>
      <c r="I372" s="200"/>
      <c r="J372" s="201">
        <f>ROUND(I372*H372,2)</f>
        <v>0</v>
      </c>
      <c r="K372" s="202"/>
      <c r="L372" s="37"/>
      <c r="M372" s="203" t="s">
        <v>1</v>
      </c>
      <c r="N372" s="204" t="s">
        <v>40</v>
      </c>
      <c r="O372" s="69"/>
      <c r="P372" s="205">
        <f>O372*H372</f>
        <v>0</v>
      </c>
      <c r="Q372" s="205">
        <v>2.0000000000000002E-5</v>
      </c>
      <c r="R372" s="205">
        <f>Q372*H372</f>
        <v>7.400000000000001E-4</v>
      </c>
      <c r="S372" s="205">
        <v>0</v>
      </c>
      <c r="T372" s="206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207" t="s">
        <v>168</v>
      </c>
      <c r="AT372" s="207" t="s">
        <v>220</v>
      </c>
      <c r="AU372" s="207" t="s">
        <v>83</v>
      </c>
      <c r="AY372" s="15" t="s">
        <v>219</v>
      </c>
      <c r="BE372" s="208">
        <f>IF(N372="základní",J372,0)</f>
        <v>0</v>
      </c>
      <c r="BF372" s="208">
        <f>IF(N372="snížená",J372,0)</f>
        <v>0</v>
      </c>
      <c r="BG372" s="208">
        <f>IF(N372="zákl. přenesená",J372,0)</f>
        <v>0</v>
      </c>
      <c r="BH372" s="208">
        <f>IF(N372="sníž. přenesená",J372,0)</f>
        <v>0</v>
      </c>
      <c r="BI372" s="208">
        <f>IF(N372="nulová",J372,0)</f>
        <v>0</v>
      </c>
      <c r="BJ372" s="15" t="s">
        <v>83</v>
      </c>
      <c r="BK372" s="208">
        <f>ROUND(I372*H372,2)</f>
        <v>0</v>
      </c>
      <c r="BL372" s="15" t="s">
        <v>168</v>
      </c>
      <c r="BM372" s="207" t="s">
        <v>737</v>
      </c>
    </row>
    <row r="373" spans="1:65" s="12" customFormat="1" ht="11.25">
      <c r="B373" s="209"/>
      <c r="C373" s="210"/>
      <c r="D373" s="211" t="s">
        <v>225</v>
      </c>
      <c r="E373" s="212" t="s">
        <v>738</v>
      </c>
      <c r="F373" s="213" t="s">
        <v>739</v>
      </c>
      <c r="G373" s="210"/>
      <c r="H373" s="214">
        <v>37</v>
      </c>
      <c r="I373" s="215"/>
      <c r="J373" s="210"/>
      <c r="K373" s="210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225</v>
      </c>
      <c r="AU373" s="220" t="s">
        <v>83</v>
      </c>
      <c r="AV373" s="12" t="s">
        <v>106</v>
      </c>
      <c r="AW373" s="12" t="s">
        <v>32</v>
      </c>
      <c r="AX373" s="12" t="s">
        <v>83</v>
      </c>
      <c r="AY373" s="220" t="s">
        <v>219</v>
      </c>
    </row>
    <row r="374" spans="1:65" s="2" customFormat="1" ht="24" customHeight="1">
      <c r="A374" s="32"/>
      <c r="B374" s="33"/>
      <c r="C374" s="231" t="s">
        <v>740</v>
      </c>
      <c r="D374" s="231" t="s">
        <v>288</v>
      </c>
      <c r="E374" s="232" t="s">
        <v>741</v>
      </c>
      <c r="F374" s="233" t="s">
        <v>742</v>
      </c>
      <c r="G374" s="234" t="s">
        <v>288</v>
      </c>
      <c r="H374" s="235">
        <v>54.81</v>
      </c>
      <c r="I374" s="236"/>
      <c r="J374" s="237">
        <f>ROUND(I374*H374,2)</f>
        <v>0</v>
      </c>
      <c r="K374" s="238"/>
      <c r="L374" s="239"/>
      <c r="M374" s="240" t="s">
        <v>1</v>
      </c>
      <c r="N374" s="241" t="s">
        <v>40</v>
      </c>
      <c r="O374" s="69"/>
      <c r="P374" s="205">
        <f>O374*H374</f>
        <v>0</v>
      </c>
      <c r="Q374" s="205">
        <v>5.8999999999999999E-3</v>
      </c>
      <c r="R374" s="205">
        <f>Q374*H374</f>
        <v>0.32337900000000003</v>
      </c>
      <c r="S374" s="205">
        <v>0</v>
      </c>
      <c r="T374" s="206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207" t="s">
        <v>275</v>
      </c>
      <c r="AT374" s="207" t="s">
        <v>288</v>
      </c>
      <c r="AU374" s="207" t="s">
        <v>83</v>
      </c>
      <c r="AY374" s="15" t="s">
        <v>219</v>
      </c>
      <c r="BE374" s="208">
        <f>IF(N374="základní",J374,0)</f>
        <v>0</v>
      </c>
      <c r="BF374" s="208">
        <f>IF(N374="snížená",J374,0)</f>
        <v>0</v>
      </c>
      <c r="BG374" s="208">
        <f>IF(N374="zákl. přenesená",J374,0)</f>
        <v>0</v>
      </c>
      <c r="BH374" s="208">
        <f>IF(N374="sníž. přenesená",J374,0)</f>
        <v>0</v>
      </c>
      <c r="BI374" s="208">
        <f>IF(N374="nulová",J374,0)</f>
        <v>0</v>
      </c>
      <c r="BJ374" s="15" t="s">
        <v>83</v>
      </c>
      <c r="BK374" s="208">
        <f>ROUND(I374*H374,2)</f>
        <v>0</v>
      </c>
      <c r="BL374" s="15" t="s">
        <v>168</v>
      </c>
      <c r="BM374" s="207" t="s">
        <v>743</v>
      </c>
    </row>
    <row r="375" spans="1:65" s="12" customFormat="1" ht="11.25">
      <c r="B375" s="209"/>
      <c r="C375" s="210"/>
      <c r="D375" s="211" t="s">
        <v>225</v>
      </c>
      <c r="E375" s="212" t="s">
        <v>163</v>
      </c>
      <c r="F375" s="213" t="s">
        <v>744</v>
      </c>
      <c r="G375" s="210"/>
      <c r="H375" s="214">
        <v>54</v>
      </c>
      <c r="I375" s="215"/>
      <c r="J375" s="210"/>
      <c r="K375" s="210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225</v>
      </c>
      <c r="AU375" s="220" t="s">
        <v>83</v>
      </c>
      <c r="AV375" s="12" t="s">
        <v>106</v>
      </c>
      <c r="AW375" s="12" t="s">
        <v>32</v>
      </c>
      <c r="AX375" s="12" t="s">
        <v>75</v>
      </c>
      <c r="AY375" s="220" t="s">
        <v>219</v>
      </c>
    </row>
    <row r="376" spans="1:65" s="12" customFormat="1" ht="11.25">
      <c r="B376" s="209"/>
      <c r="C376" s="210"/>
      <c r="D376" s="211" t="s">
        <v>225</v>
      </c>
      <c r="E376" s="212" t="s">
        <v>745</v>
      </c>
      <c r="F376" s="213" t="s">
        <v>746</v>
      </c>
      <c r="G376" s="210"/>
      <c r="H376" s="214">
        <v>54.81</v>
      </c>
      <c r="I376" s="215"/>
      <c r="J376" s="210"/>
      <c r="K376" s="210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225</v>
      </c>
      <c r="AU376" s="220" t="s">
        <v>83</v>
      </c>
      <c r="AV376" s="12" t="s">
        <v>106</v>
      </c>
      <c r="AW376" s="12" t="s">
        <v>32</v>
      </c>
      <c r="AX376" s="12" t="s">
        <v>83</v>
      </c>
      <c r="AY376" s="220" t="s">
        <v>219</v>
      </c>
    </row>
    <row r="377" spans="1:65" s="2" customFormat="1" ht="24" customHeight="1">
      <c r="A377" s="32"/>
      <c r="B377" s="33"/>
      <c r="C377" s="195" t="s">
        <v>747</v>
      </c>
      <c r="D377" s="195" t="s">
        <v>220</v>
      </c>
      <c r="E377" s="196" t="s">
        <v>748</v>
      </c>
      <c r="F377" s="197" t="s">
        <v>749</v>
      </c>
      <c r="G377" s="198" t="s">
        <v>288</v>
      </c>
      <c r="H377" s="199">
        <v>27.5</v>
      </c>
      <c r="I377" s="200"/>
      <c r="J377" s="201">
        <f>ROUND(I377*H377,2)</f>
        <v>0</v>
      </c>
      <c r="K377" s="202"/>
      <c r="L377" s="37"/>
      <c r="M377" s="203" t="s">
        <v>1</v>
      </c>
      <c r="N377" s="204" t="s">
        <v>40</v>
      </c>
      <c r="O377" s="69"/>
      <c r="P377" s="205">
        <f>O377*H377</f>
        <v>0</v>
      </c>
      <c r="Q377" s="205">
        <v>3.0000000000000001E-5</v>
      </c>
      <c r="R377" s="205">
        <f>Q377*H377</f>
        <v>8.25E-4</v>
      </c>
      <c r="S377" s="205">
        <v>0</v>
      </c>
      <c r="T377" s="206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207" t="s">
        <v>168</v>
      </c>
      <c r="AT377" s="207" t="s">
        <v>220</v>
      </c>
      <c r="AU377" s="207" t="s">
        <v>83</v>
      </c>
      <c r="AY377" s="15" t="s">
        <v>219</v>
      </c>
      <c r="BE377" s="208">
        <f>IF(N377="základní",J377,0)</f>
        <v>0</v>
      </c>
      <c r="BF377" s="208">
        <f>IF(N377="snížená",J377,0)</f>
        <v>0</v>
      </c>
      <c r="BG377" s="208">
        <f>IF(N377="zákl. přenesená",J377,0)</f>
        <v>0</v>
      </c>
      <c r="BH377" s="208">
        <f>IF(N377="sníž. přenesená",J377,0)</f>
        <v>0</v>
      </c>
      <c r="BI377" s="208">
        <f>IF(N377="nulová",J377,0)</f>
        <v>0</v>
      </c>
      <c r="BJ377" s="15" t="s">
        <v>83</v>
      </c>
      <c r="BK377" s="208">
        <f>ROUND(I377*H377,2)</f>
        <v>0</v>
      </c>
      <c r="BL377" s="15" t="s">
        <v>168</v>
      </c>
      <c r="BM377" s="207" t="s">
        <v>750</v>
      </c>
    </row>
    <row r="378" spans="1:65" s="12" customFormat="1" ht="11.25">
      <c r="B378" s="209"/>
      <c r="C378" s="210"/>
      <c r="D378" s="211" t="s">
        <v>225</v>
      </c>
      <c r="E378" s="212" t="s">
        <v>751</v>
      </c>
      <c r="F378" s="213" t="s">
        <v>752</v>
      </c>
      <c r="G378" s="210"/>
      <c r="H378" s="214">
        <v>27.5</v>
      </c>
      <c r="I378" s="215"/>
      <c r="J378" s="210"/>
      <c r="K378" s="210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225</v>
      </c>
      <c r="AU378" s="220" t="s">
        <v>83</v>
      </c>
      <c r="AV378" s="12" t="s">
        <v>106</v>
      </c>
      <c r="AW378" s="12" t="s">
        <v>32</v>
      </c>
      <c r="AX378" s="12" t="s">
        <v>83</v>
      </c>
      <c r="AY378" s="220" t="s">
        <v>219</v>
      </c>
    </row>
    <row r="379" spans="1:65" s="2" customFormat="1" ht="24" customHeight="1">
      <c r="A379" s="32"/>
      <c r="B379" s="33"/>
      <c r="C379" s="231" t="s">
        <v>113</v>
      </c>
      <c r="D379" s="231" t="s">
        <v>288</v>
      </c>
      <c r="E379" s="232" t="s">
        <v>753</v>
      </c>
      <c r="F379" s="233" t="s">
        <v>754</v>
      </c>
      <c r="G379" s="234" t="s">
        <v>288</v>
      </c>
      <c r="H379" s="235">
        <v>36.54</v>
      </c>
      <c r="I379" s="236"/>
      <c r="J379" s="237">
        <f>ROUND(I379*H379,2)</f>
        <v>0</v>
      </c>
      <c r="K379" s="238"/>
      <c r="L379" s="239"/>
      <c r="M379" s="240" t="s">
        <v>1</v>
      </c>
      <c r="N379" s="241" t="s">
        <v>40</v>
      </c>
      <c r="O379" s="69"/>
      <c r="P379" s="205">
        <f>O379*H379</f>
        <v>0</v>
      </c>
      <c r="Q379" s="205">
        <v>9.1999999999999998E-3</v>
      </c>
      <c r="R379" s="205">
        <f>Q379*H379</f>
        <v>0.33616799999999997</v>
      </c>
      <c r="S379" s="205">
        <v>0</v>
      </c>
      <c r="T379" s="206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207" t="s">
        <v>275</v>
      </c>
      <c r="AT379" s="207" t="s">
        <v>288</v>
      </c>
      <c r="AU379" s="207" t="s">
        <v>83</v>
      </c>
      <c r="AY379" s="15" t="s">
        <v>219</v>
      </c>
      <c r="BE379" s="208">
        <f>IF(N379="základní",J379,0)</f>
        <v>0</v>
      </c>
      <c r="BF379" s="208">
        <f>IF(N379="snížená",J379,0)</f>
        <v>0</v>
      </c>
      <c r="BG379" s="208">
        <f>IF(N379="zákl. přenesená",J379,0)</f>
        <v>0</v>
      </c>
      <c r="BH379" s="208">
        <f>IF(N379="sníž. přenesená",J379,0)</f>
        <v>0</v>
      </c>
      <c r="BI379" s="208">
        <f>IF(N379="nulová",J379,0)</f>
        <v>0</v>
      </c>
      <c r="BJ379" s="15" t="s">
        <v>83</v>
      </c>
      <c r="BK379" s="208">
        <f>ROUND(I379*H379,2)</f>
        <v>0</v>
      </c>
      <c r="BL379" s="15" t="s">
        <v>168</v>
      </c>
      <c r="BM379" s="207" t="s">
        <v>755</v>
      </c>
    </row>
    <row r="380" spans="1:65" s="12" customFormat="1" ht="11.25">
      <c r="B380" s="209"/>
      <c r="C380" s="210"/>
      <c r="D380" s="211" t="s">
        <v>225</v>
      </c>
      <c r="E380" s="212" t="s">
        <v>165</v>
      </c>
      <c r="F380" s="213" t="s">
        <v>756</v>
      </c>
      <c r="G380" s="210"/>
      <c r="H380" s="214">
        <v>36</v>
      </c>
      <c r="I380" s="215"/>
      <c r="J380" s="210"/>
      <c r="K380" s="210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225</v>
      </c>
      <c r="AU380" s="220" t="s">
        <v>83</v>
      </c>
      <c r="AV380" s="12" t="s">
        <v>106</v>
      </c>
      <c r="AW380" s="12" t="s">
        <v>32</v>
      </c>
      <c r="AX380" s="12" t="s">
        <v>75</v>
      </c>
      <c r="AY380" s="220" t="s">
        <v>219</v>
      </c>
    </row>
    <row r="381" spans="1:65" s="12" customFormat="1" ht="11.25">
      <c r="B381" s="209"/>
      <c r="C381" s="210"/>
      <c r="D381" s="211" t="s">
        <v>225</v>
      </c>
      <c r="E381" s="212" t="s">
        <v>757</v>
      </c>
      <c r="F381" s="213" t="s">
        <v>758</v>
      </c>
      <c r="G381" s="210"/>
      <c r="H381" s="214">
        <v>36.54</v>
      </c>
      <c r="I381" s="215"/>
      <c r="J381" s="210"/>
      <c r="K381" s="210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225</v>
      </c>
      <c r="AU381" s="220" t="s">
        <v>83</v>
      </c>
      <c r="AV381" s="12" t="s">
        <v>106</v>
      </c>
      <c r="AW381" s="12" t="s">
        <v>32</v>
      </c>
      <c r="AX381" s="12" t="s">
        <v>83</v>
      </c>
      <c r="AY381" s="220" t="s">
        <v>219</v>
      </c>
    </row>
    <row r="382" spans="1:65" s="2" customFormat="1" ht="24" customHeight="1">
      <c r="A382" s="32"/>
      <c r="B382" s="33"/>
      <c r="C382" s="195" t="s">
        <v>759</v>
      </c>
      <c r="D382" s="195" t="s">
        <v>220</v>
      </c>
      <c r="E382" s="196" t="s">
        <v>760</v>
      </c>
      <c r="F382" s="197" t="s">
        <v>761</v>
      </c>
      <c r="G382" s="198" t="s">
        <v>288</v>
      </c>
      <c r="H382" s="199">
        <v>13</v>
      </c>
      <c r="I382" s="200"/>
      <c r="J382" s="201">
        <f>ROUND(I382*H382,2)</f>
        <v>0</v>
      </c>
      <c r="K382" s="202"/>
      <c r="L382" s="37"/>
      <c r="M382" s="203" t="s">
        <v>1</v>
      </c>
      <c r="N382" s="204" t="s">
        <v>40</v>
      </c>
      <c r="O382" s="69"/>
      <c r="P382" s="205">
        <f>O382*H382</f>
        <v>0</v>
      </c>
      <c r="Q382" s="205">
        <v>3.0000000000000001E-5</v>
      </c>
      <c r="R382" s="205">
        <f>Q382*H382</f>
        <v>3.8999999999999999E-4</v>
      </c>
      <c r="S382" s="205">
        <v>0</v>
      </c>
      <c r="T382" s="206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207" t="s">
        <v>168</v>
      </c>
      <c r="AT382" s="207" t="s">
        <v>220</v>
      </c>
      <c r="AU382" s="207" t="s">
        <v>83</v>
      </c>
      <c r="AY382" s="15" t="s">
        <v>219</v>
      </c>
      <c r="BE382" s="208">
        <f>IF(N382="základní",J382,0)</f>
        <v>0</v>
      </c>
      <c r="BF382" s="208">
        <f>IF(N382="snížená",J382,0)</f>
        <v>0</v>
      </c>
      <c r="BG382" s="208">
        <f>IF(N382="zákl. přenesená",J382,0)</f>
        <v>0</v>
      </c>
      <c r="BH382" s="208">
        <f>IF(N382="sníž. přenesená",J382,0)</f>
        <v>0</v>
      </c>
      <c r="BI382" s="208">
        <f>IF(N382="nulová",J382,0)</f>
        <v>0</v>
      </c>
      <c r="BJ382" s="15" t="s">
        <v>83</v>
      </c>
      <c r="BK382" s="208">
        <f>ROUND(I382*H382,2)</f>
        <v>0</v>
      </c>
      <c r="BL382" s="15" t="s">
        <v>168</v>
      </c>
      <c r="BM382" s="207" t="s">
        <v>762</v>
      </c>
    </row>
    <row r="383" spans="1:65" s="12" customFormat="1" ht="11.25">
      <c r="B383" s="209"/>
      <c r="C383" s="210"/>
      <c r="D383" s="211" t="s">
        <v>225</v>
      </c>
      <c r="E383" s="212" t="s">
        <v>763</v>
      </c>
      <c r="F383" s="213" t="s">
        <v>311</v>
      </c>
      <c r="G383" s="210"/>
      <c r="H383" s="214">
        <v>13</v>
      </c>
      <c r="I383" s="215"/>
      <c r="J383" s="210"/>
      <c r="K383" s="210"/>
      <c r="L383" s="216"/>
      <c r="M383" s="217"/>
      <c r="N383" s="218"/>
      <c r="O383" s="218"/>
      <c r="P383" s="218"/>
      <c r="Q383" s="218"/>
      <c r="R383" s="218"/>
      <c r="S383" s="218"/>
      <c r="T383" s="219"/>
      <c r="AT383" s="220" t="s">
        <v>225</v>
      </c>
      <c r="AU383" s="220" t="s">
        <v>83</v>
      </c>
      <c r="AV383" s="12" t="s">
        <v>106</v>
      </c>
      <c r="AW383" s="12" t="s">
        <v>32</v>
      </c>
      <c r="AX383" s="12" t="s">
        <v>83</v>
      </c>
      <c r="AY383" s="220" t="s">
        <v>219</v>
      </c>
    </row>
    <row r="384" spans="1:65" s="2" customFormat="1" ht="24" customHeight="1">
      <c r="A384" s="32"/>
      <c r="B384" s="33"/>
      <c r="C384" s="231" t="s">
        <v>764</v>
      </c>
      <c r="D384" s="231" t="s">
        <v>288</v>
      </c>
      <c r="E384" s="232" t="s">
        <v>765</v>
      </c>
      <c r="F384" s="233" t="s">
        <v>766</v>
      </c>
      <c r="G384" s="234" t="s">
        <v>288</v>
      </c>
      <c r="H384" s="235">
        <v>18</v>
      </c>
      <c r="I384" s="236"/>
      <c r="J384" s="237">
        <f>ROUND(I384*H384,2)</f>
        <v>0</v>
      </c>
      <c r="K384" s="238"/>
      <c r="L384" s="239"/>
      <c r="M384" s="240" t="s">
        <v>1</v>
      </c>
      <c r="N384" s="241" t="s">
        <v>40</v>
      </c>
      <c r="O384" s="69"/>
      <c r="P384" s="205">
        <f>O384*H384</f>
        <v>0</v>
      </c>
      <c r="Q384" s="205">
        <v>1.321E-2</v>
      </c>
      <c r="R384" s="205">
        <f>Q384*H384</f>
        <v>0.23777999999999999</v>
      </c>
      <c r="S384" s="205">
        <v>0</v>
      </c>
      <c r="T384" s="206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207" t="s">
        <v>275</v>
      </c>
      <c r="AT384" s="207" t="s">
        <v>288</v>
      </c>
      <c r="AU384" s="207" t="s">
        <v>83</v>
      </c>
      <c r="AY384" s="15" t="s">
        <v>219</v>
      </c>
      <c r="BE384" s="208">
        <f>IF(N384="základní",J384,0)</f>
        <v>0</v>
      </c>
      <c r="BF384" s="208">
        <f>IF(N384="snížená",J384,0)</f>
        <v>0</v>
      </c>
      <c r="BG384" s="208">
        <f>IF(N384="zákl. přenesená",J384,0)</f>
        <v>0</v>
      </c>
      <c r="BH384" s="208">
        <f>IF(N384="sníž. přenesená",J384,0)</f>
        <v>0</v>
      </c>
      <c r="BI384" s="208">
        <f>IF(N384="nulová",J384,0)</f>
        <v>0</v>
      </c>
      <c r="BJ384" s="15" t="s">
        <v>83</v>
      </c>
      <c r="BK384" s="208">
        <f>ROUND(I384*H384,2)</f>
        <v>0</v>
      </c>
      <c r="BL384" s="15" t="s">
        <v>168</v>
      </c>
      <c r="BM384" s="207" t="s">
        <v>767</v>
      </c>
    </row>
    <row r="385" spans="1:65" s="12" customFormat="1" ht="11.25">
      <c r="B385" s="209"/>
      <c r="C385" s="210"/>
      <c r="D385" s="211" t="s">
        <v>225</v>
      </c>
      <c r="E385" s="212" t="s">
        <v>768</v>
      </c>
      <c r="F385" s="213" t="s">
        <v>769</v>
      </c>
      <c r="G385" s="210"/>
      <c r="H385" s="214">
        <v>18</v>
      </c>
      <c r="I385" s="215"/>
      <c r="J385" s="210"/>
      <c r="K385" s="210"/>
      <c r="L385" s="216"/>
      <c r="M385" s="217"/>
      <c r="N385" s="218"/>
      <c r="O385" s="218"/>
      <c r="P385" s="218"/>
      <c r="Q385" s="218"/>
      <c r="R385" s="218"/>
      <c r="S385" s="218"/>
      <c r="T385" s="219"/>
      <c r="AT385" s="220" t="s">
        <v>225</v>
      </c>
      <c r="AU385" s="220" t="s">
        <v>83</v>
      </c>
      <c r="AV385" s="12" t="s">
        <v>106</v>
      </c>
      <c r="AW385" s="12" t="s">
        <v>32</v>
      </c>
      <c r="AX385" s="12" t="s">
        <v>83</v>
      </c>
      <c r="AY385" s="220" t="s">
        <v>219</v>
      </c>
    </row>
    <row r="386" spans="1:65" s="2" customFormat="1" ht="24" customHeight="1">
      <c r="A386" s="32"/>
      <c r="B386" s="33"/>
      <c r="C386" s="195" t="s">
        <v>770</v>
      </c>
      <c r="D386" s="195" t="s">
        <v>220</v>
      </c>
      <c r="E386" s="196" t="s">
        <v>771</v>
      </c>
      <c r="F386" s="197" t="s">
        <v>772</v>
      </c>
      <c r="G386" s="198" t="s">
        <v>510</v>
      </c>
      <c r="H386" s="199">
        <v>10</v>
      </c>
      <c r="I386" s="200"/>
      <c r="J386" s="201">
        <f>ROUND(I386*H386,2)</f>
        <v>0</v>
      </c>
      <c r="K386" s="202"/>
      <c r="L386" s="37"/>
      <c r="M386" s="203" t="s">
        <v>1</v>
      </c>
      <c r="N386" s="204" t="s">
        <v>40</v>
      </c>
      <c r="O386" s="69"/>
      <c r="P386" s="205">
        <f>O386*H386</f>
        <v>0</v>
      </c>
      <c r="Q386" s="205">
        <v>2.6148799999999999</v>
      </c>
      <c r="R386" s="205">
        <f>Q386*H386</f>
        <v>26.148799999999998</v>
      </c>
      <c r="S386" s="205">
        <v>0</v>
      </c>
      <c r="T386" s="206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207" t="s">
        <v>168</v>
      </c>
      <c r="AT386" s="207" t="s">
        <v>220</v>
      </c>
      <c r="AU386" s="207" t="s">
        <v>83</v>
      </c>
      <c r="AY386" s="15" t="s">
        <v>219</v>
      </c>
      <c r="BE386" s="208">
        <f>IF(N386="základní",J386,0)</f>
        <v>0</v>
      </c>
      <c r="BF386" s="208">
        <f>IF(N386="snížená",J386,0)</f>
        <v>0</v>
      </c>
      <c r="BG386" s="208">
        <f>IF(N386="zákl. přenesená",J386,0)</f>
        <v>0</v>
      </c>
      <c r="BH386" s="208">
        <f>IF(N386="sníž. přenesená",J386,0)</f>
        <v>0</v>
      </c>
      <c r="BI386" s="208">
        <f>IF(N386="nulová",J386,0)</f>
        <v>0</v>
      </c>
      <c r="BJ386" s="15" t="s">
        <v>83</v>
      </c>
      <c r="BK386" s="208">
        <f>ROUND(I386*H386,2)</f>
        <v>0</v>
      </c>
      <c r="BL386" s="15" t="s">
        <v>168</v>
      </c>
      <c r="BM386" s="207" t="s">
        <v>773</v>
      </c>
    </row>
    <row r="387" spans="1:65" s="12" customFormat="1" ht="11.25">
      <c r="B387" s="209"/>
      <c r="C387" s="210"/>
      <c r="D387" s="211" t="s">
        <v>225</v>
      </c>
      <c r="E387" s="212" t="s">
        <v>774</v>
      </c>
      <c r="F387" s="213" t="s">
        <v>292</v>
      </c>
      <c r="G387" s="210"/>
      <c r="H387" s="214">
        <v>10</v>
      </c>
      <c r="I387" s="215"/>
      <c r="J387" s="210"/>
      <c r="K387" s="210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225</v>
      </c>
      <c r="AU387" s="220" t="s">
        <v>83</v>
      </c>
      <c r="AV387" s="12" t="s">
        <v>106</v>
      </c>
      <c r="AW387" s="12" t="s">
        <v>32</v>
      </c>
      <c r="AX387" s="12" t="s">
        <v>83</v>
      </c>
      <c r="AY387" s="220" t="s">
        <v>219</v>
      </c>
    </row>
    <row r="388" spans="1:65" s="2" customFormat="1" ht="16.5" customHeight="1">
      <c r="A388" s="32"/>
      <c r="B388" s="33"/>
      <c r="C388" s="231" t="s">
        <v>775</v>
      </c>
      <c r="D388" s="231" t="s">
        <v>288</v>
      </c>
      <c r="E388" s="232" t="s">
        <v>776</v>
      </c>
      <c r="F388" s="233" t="s">
        <v>777</v>
      </c>
      <c r="G388" s="234" t="s">
        <v>510</v>
      </c>
      <c r="H388" s="235">
        <v>10</v>
      </c>
      <c r="I388" s="236"/>
      <c r="J388" s="237">
        <f>ROUND(I388*H388,2)</f>
        <v>0</v>
      </c>
      <c r="K388" s="238"/>
      <c r="L388" s="239"/>
      <c r="M388" s="240" t="s">
        <v>1</v>
      </c>
      <c r="N388" s="241" t="s">
        <v>40</v>
      </c>
      <c r="O388" s="69"/>
      <c r="P388" s="205">
        <f>O388*H388</f>
        <v>0</v>
      </c>
      <c r="Q388" s="205">
        <v>0</v>
      </c>
      <c r="R388" s="205">
        <f>Q388*H388</f>
        <v>0</v>
      </c>
      <c r="S388" s="205">
        <v>0</v>
      </c>
      <c r="T388" s="206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207" t="s">
        <v>275</v>
      </c>
      <c r="AT388" s="207" t="s">
        <v>288</v>
      </c>
      <c r="AU388" s="207" t="s">
        <v>83</v>
      </c>
      <c r="AY388" s="15" t="s">
        <v>219</v>
      </c>
      <c r="BE388" s="208">
        <f>IF(N388="základní",J388,0)</f>
        <v>0</v>
      </c>
      <c r="BF388" s="208">
        <f>IF(N388="snížená",J388,0)</f>
        <v>0</v>
      </c>
      <c r="BG388" s="208">
        <f>IF(N388="zákl. přenesená",J388,0)</f>
        <v>0</v>
      </c>
      <c r="BH388" s="208">
        <f>IF(N388="sníž. přenesená",J388,0)</f>
        <v>0</v>
      </c>
      <c r="BI388" s="208">
        <f>IF(N388="nulová",J388,0)</f>
        <v>0</v>
      </c>
      <c r="BJ388" s="15" t="s">
        <v>83</v>
      </c>
      <c r="BK388" s="208">
        <f>ROUND(I388*H388,2)</f>
        <v>0</v>
      </c>
      <c r="BL388" s="15" t="s">
        <v>168</v>
      </c>
      <c r="BM388" s="207" t="s">
        <v>778</v>
      </c>
    </row>
    <row r="389" spans="1:65" s="12" customFormat="1" ht="11.25">
      <c r="B389" s="209"/>
      <c r="C389" s="210"/>
      <c r="D389" s="211" t="s">
        <v>225</v>
      </c>
      <c r="E389" s="212" t="s">
        <v>779</v>
      </c>
      <c r="F389" s="213" t="s">
        <v>292</v>
      </c>
      <c r="G389" s="210"/>
      <c r="H389" s="214">
        <v>10</v>
      </c>
      <c r="I389" s="215"/>
      <c r="J389" s="210"/>
      <c r="K389" s="210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225</v>
      </c>
      <c r="AU389" s="220" t="s">
        <v>83</v>
      </c>
      <c r="AV389" s="12" t="s">
        <v>106</v>
      </c>
      <c r="AW389" s="12" t="s">
        <v>32</v>
      </c>
      <c r="AX389" s="12" t="s">
        <v>83</v>
      </c>
      <c r="AY389" s="220" t="s">
        <v>219</v>
      </c>
    </row>
    <row r="390" spans="1:65" s="2" customFormat="1" ht="24" customHeight="1">
      <c r="A390" s="32"/>
      <c r="B390" s="33"/>
      <c r="C390" s="195" t="s">
        <v>780</v>
      </c>
      <c r="D390" s="195" t="s">
        <v>220</v>
      </c>
      <c r="E390" s="196" t="s">
        <v>781</v>
      </c>
      <c r="F390" s="197" t="s">
        <v>782</v>
      </c>
      <c r="G390" s="198" t="s">
        <v>510</v>
      </c>
      <c r="H390" s="199">
        <v>20</v>
      </c>
      <c r="I390" s="200"/>
      <c r="J390" s="201">
        <f>ROUND(I390*H390,2)</f>
        <v>0</v>
      </c>
      <c r="K390" s="202"/>
      <c r="L390" s="37"/>
      <c r="M390" s="203" t="s">
        <v>1</v>
      </c>
      <c r="N390" s="204" t="s">
        <v>40</v>
      </c>
      <c r="O390" s="69"/>
      <c r="P390" s="205">
        <f>O390*H390</f>
        <v>0</v>
      </c>
      <c r="Q390" s="205">
        <v>0.34089999999999998</v>
      </c>
      <c r="R390" s="205">
        <f>Q390*H390</f>
        <v>6.8179999999999996</v>
      </c>
      <c r="S390" s="205">
        <v>0</v>
      </c>
      <c r="T390" s="206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207" t="s">
        <v>168</v>
      </c>
      <c r="AT390" s="207" t="s">
        <v>220</v>
      </c>
      <c r="AU390" s="207" t="s">
        <v>83</v>
      </c>
      <c r="AY390" s="15" t="s">
        <v>219</v>
      </c>
      <c r="BE390" s="208">
        <f>IF(N390="základní",J390,0)</f>
        <v>0</v>
      </c>
      <c r="BF390" s="208">
        <f>IF(N390="snížená",J390,0)</f>
        <v>0</v>
      </c>
      <c r="BG390" s="208">
        <f>IF(N390="zákl. přenesená",J390,0)</f>
        <v>0</v>
      </c>
      <c r="BH390" s="208">
        <f>IF(N390="sníž. přenesená",J390,0)</f>
        <v>0</v>
      </c>
      <c r="BI390" s="208">
        <f>IF(N390="nulová",J390,0)</f>
        <v>0</v>
      </c>
      <c r="BJ390" s="15" t="s">
        <v>83</v>
      </c>
      <c r="BK390" s="208">
        <f>ROUND(I390*H390,2)</f>
        <v>0</v>
      </c>
      <c r="BL390" s="15" t="s">
        <v>168</v>
      </c>
      <c r="BM390" s="207" t="s">
        <v>783</v>
      </c>
    </row>
    <row r="391" spans="1:65" s="13" customFormat="1" ht="11.25">
      <c r="B391" s="221"/>
      <c r="C391" s="222"/>
      <c r="D391" s="211" t="s">
        <v>225</v>
      </c>
      <c r="E391" s="223" t="s">
        <v>1</v>
      </c>
      <c r="F391" s="224" t="s">
        <v>784</v>
      </c>
      <c r="G391" s="222"/>
      <c r="H391" s="223" t="s">
        <v>1</v>
      </c>
      <c r="I391" s="225"/>
      <c r="J391" s="222"/>
      <c r="K391" s="222"/>
      <c r="L391" s="226"/>
      <c r="M391" s="227"/>
      <c r="N391" s="228"/>
      <c r="O391" s="228"/>
      <c r="P391" s="228"/>
      <c r="Q391" s="228"/>
      <c r="R391" s="228"/>
      <c r="S391" s="228"/>
      <c r="T391" s="229"/>
      <c r="AT391" s="230" t="s">
        <v>225</v>
      </c>
      <c r="AU391" s="230" t="s">
        <v>83</v>
      </c>
      <c r="AV391" s="13" t="s">
        <v>83</v>
      </c>
      <c r="AW391" s="13" t="s">
        <v>32</v>
      </c>
      <c r="AX391" s="13" t="s">
        <v>75</v>
      </c>
      <c r="AY391" s="230" t="s">
        <v>219</v>
      </c>
    </row>
    <row r="392" spans="1:65" s="12" customFormat="1" ht="11.25">
      <c r="B392" s="209"/>
      <c r="C392" s="210"/>
      <c r="D392" s="211" t="s">
        <v>225</v>
      </c>
      <c r="E392" s="212" t="s">
        <v>785</v>
      </c>
      <c r="F392" s="213" t="s">
        <v>327</v>
      </c>
      <c r="G392" s="210"/>
      <c r="H392" s="214">
        <v>16</v>
      </c>
      <c r="I392" s="215"/>
      <c r="J392" s="210"/>
      <c r="K392" s="210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225</v>
      </c>
      <c r="AU392" s="220" t="s">
        <v>83</v>
      </c>
      <c r="AV392" s="12" t="s">
        <v>106</v>
      </c>
      <c r="AW392" s="12" t="s">
        <v>32</v>
      </c>
      <c r="AX392" s="12" t="s">
        <v>75</v>
      </c>
      <c r="AY392" s="220" t="s">
        <v>219</v>
      </c>
    </row>
    <row r="393" spans="1:65" s="13" customFormat="1" ht="11.25">
      <c r="B393" s="221"/>
      <c r="C393" s="222"/>
      <c r="D393" s="211" t="s">
        <v>225</v>
      </c>
      <c r="E393" s="223" t="s">
        <v>1</v>
      </c>
      <c r="F393" s="224" t="s">
        <v>786</v>
      </c>
      <c r="G393" s="222"/>
      <c r="H393" s="223" t="s">
        <v>1</v>
      </c>
      <c r="I393" s="225"/>
      <c r="J393" s="222"/>
      <c r="K393" s="222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225</v>
      </c>
      <c r="AU393" s="230" t="s">
        <v>83</v>
      </c>
      <c r="AV393" s="13" t="s">
        <v>83</v>
      </c>
      <c r="AW393" s="13" t="s">
        <v>32</v>
      </c>
      <c r="AX393" s="13" t="s">
        <v>75</v>
      </c>
      <c r="AY393" s="230" t="s">
        <v>219</v>
      </c>
    </row>
    <row r="394" spans="1:65" s="12" customFormat="1" ht="11.25">
      <c r="B394" s="209"/>
      <c r="C394" s="210"/>
      <c r="D394" s="211" t="s">
        <v>225</v>
      </c>
      <c r="E394" s="212" t="s">
        <v>167</v>
      </c>
      <c r="F394" s="213" t="s">
        <v>168</v>
      </c>
      <c r="G394" s="210"/>
      <c r="H394" s="214">
        <v>4</v>
      </c>
      <c r="I394" s="215"/>
      <c r="J394" s="210"/>
      <c r="K394" s="210"/>
      <c r="L394" s="216"/>
      <c r="M394" s="217"/>
      <c r="N394" s="218"/>
      <c r="O394" s="218"/>
      <c r="P394" s="218"/>
      <c r="Q394" s="218"/>
      <c r="R394" s="218"/>
      <c r="S394" s="218"/>
      <c r="T394" s="219"/>
      <c r="AT394" s="220" t="s">
        <v>225</v>
      </c>
      <c r="AU394" s="220" t="s">
        <v>83</v>
      </c>
      <c r="AV394" s="12" t="s">
        <v>106</v>
      </c>
      <c r="AW394" s="12" t="s">
        <v>32</v>
      </c>
      <c r="AX394" s="12" t="s">
        <v>75</v>
      </c>
      <c r="AY394" s="220" t="s">
        <v>219</v>
      </c>
    </row>
    <row r="395" spans="1:65" s="12" customFormat="1" ht="11.25">
      <c r="B395" s="209"/>
      <c r="C395" s="210"/>
      <c r="D395" s="211" t="s">
        <v>225</v>
      </c>
      <c r="E395" s="212" t="s">
        <v>787</v>
      </c>
      <c r="F395" s="213" t="s">
        <v>788</v>
      </c>
      <c r="G395" s="210"/>
      <c r="H395" s="214">
        <v>20</v>
      </c>
      <c r="I395" s="215"/>
      <c r="J395" s="210"/>
      <c r="K395" s="210"/>
      <c r="L395" s="216"/>
      <c r="M395" s="217"/>
      <c r="N395" s="218"/>
      <c r="O395" s="218"/>
      <c r="P395" s="218"/>
      <c r="Q395" s="218"/>
      <c r="R395" s="218"/>
      <c r="S395" s="218"/>
      <c r="T395" s="219"/>
      <c r="AT395" s="220" t="s">
        <v>225</v>
      </c>
      <c r="AU395" s="220" t="s">
        <v>83</v>
      </c>
      <c r="AV395" s="12" t="s">
        <v>106</v>
      </c>
      <c r="AW395" s="12" t="s">
        <v>32</v>
      </c>
      <c r="AX395" s="12" t="s">
        <v>83</v>
      </c>
      <c r="AY395" s="220" t="s">
        <v>219</v>
      </c>
    </row>
    <row r="396" spans="1:65" s="2" customFormat="1" ht="16.5" customHeight="1">
      <c r="A396" s="32"/>
      <c r="B396" s="33"/>
      <c r="C396" s="231" t="s">
        <v>789</v>
      </c>
      <c r="D396" s="231" t="s">
        <v>288</v>
      </c>
      <c r="E396" s="232" t="s">
        <v>790</v>
      </c>
      <c r="F396" s="233" t="s">
        <v>791</v>
      </c>
      <c r="G396" s="234" t="s">
        <v>510</v>
      </c>
      <c r="H396" s="235">
        <v>20</v>
      </c>
      <c r="I396" s="236"/>
      <c r="J396" s="237">
        <f>ROUND(I396*H396,2)</f>
        <v>0</v>
      </c>
      <c r="K396" s="238"/>
      <c r="L396" s="239"/>
      <c r="M396" s="240" t="s">
        <v>1</v>
      </c>
      <c r="N396" s="241" t="s">
        <v>40</v>
      </c>
      <c r="O396" s="69"/>
      <c r="P396" s="205">
        <f>O396*H396</f>
        <v>0</v>
      </c>
      <c r="Q396" s="205">
        <v>7.0000000000000007E-2</v>
      </c>
      <c r="R396" s="205">
        <f>Q396*H396</f>
        <v>1.4000000000000001</v>
      </c>
      <c r="S396" s="205">
        <v>0</v>
      </c>
      <c r="T396" s="206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207" t="s">
        <v>275</v>
      </c>
      <c r="AT396" s="207" t="s">
        <v>288</v>
      </c>
      <c r="AU396" s="207" t="s">
        <v>83</v>
      </c>
      <c r="AY396" s="15" t="s">
        <v>219</v>
      </c>
      <c r="BE396" s="208">
        <f>IF(N396="základní",J396,0)</f>
        <v>0</v>
      </c>
      <c r="BF396" s="208">
        <f>IF(N396="snížená",J396,0)</f>
        <v>0</v>
      </c>
      <c r="BG396" s="208">
        <f>IF(N396="zákl. přenesená",J396,0)</f>
        <v>0</v>
      </c>
      <c r="BH396" s="208">
        <f>IF(N396="sníž. přenesená",J396,0)</f>
        <v>0</v>
      </c>
      <c r="BI396" s="208">
        <f>IF(N396="nulová",J396,0)</f>
        <v>0</v>
      </c>
      <c r="BJ396" s="15" t="s">
        <v>83</v>
      </c>
      <c r="BK396" s="208">
        <f>ROUND(I396*H396,2)</f>
        <v>0</v>
      </c>
      <c r="BL396" s="15" t="s">
        <v>168</v>
      </c>
      <c r="BM396" s="207" t="s">
        <v>792</v>
      </c>
    </row>
    <row r="397" spans="1:65" s="2" customFormat="1" ht="16.5" customHeight="1">
      <c r="A397" s="32"/>
      <c r="B397" s="33"/>
      <c r="C397" s="231" t="s">
        <v>793</v>
      </c>
      <c r="D397" s="231" t="s">
        <v>288</v>
      </c>
      <c r="E397" s="232" t="s">
        <v>794</v>
      </c>
      <c r="F397" s="233" t="s">
        <v>795</v>
      </c>
      <c r="G397" s="234" t="s">
        <v>510</v>
      </c>
      <c r="H397" s="235">
        <v>20</v>
      </c>
      <c r="I397" s="236"/>
      <c r="J397" s="237">
        <f>ROUND(I397*H397,2)</f>
        <v>0</v>
      </c>
      <c r="K397" s="238"/>
      <c r="L397" s="239"/>
      <c r="M397" s="240" t="s">
        <v>1</v>
      </c>
      <c r="N397" s="241" t="s">
        <v>40</v>
      </c>
      <c r="O397" s="69"/>
      <c r="P397" s="205">
        <f>O397*H397</f>
        <v>0</v>
      </c>
      <c r="Q397" s="205">
        <v>6.0000000000000001E-3</v>
      </c>
      <c r="R397" s="205">
        <f>Q397*H397</f>
        <v>0.12</v>
      </c>
      <c r="S397" s="205">
        <v>0</v>
      </c>
      <c r="T397" s="206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207" t="s">
        <v>275</v>
      </c>
      <c r="AT397" s="207" t="s">
        <v>288</v>
      </c>
      <c r="AU397" s="207" t="s">
        <v>83</v>
      </c>
      <c r="AY397" s="15" t="s">
        <v>219</v>
      </c>
      <c r="BE397" s="208">
        <f>IF(N397="základní",J397,0)</f>
        <v>0</v>
      </c>
      <c r="BF397" s="208">
        <f>IF(N397="snížená",J397,0)</f>
        <v>0</v>
      </c>
      <c r="BG397" s="208">
        <f>IF(N397="zákl. přenesená",J397,0)</f>
        <v>0</v>
      </c>
      <c r="BH397" s="208">
        <f>IF(N397="sníž. přenesená",J397,0)</f>
        <v>0</v>
      </c>
      <c r="BI397" s="208">
        <f>IF(N397="nulová",J397,0)</f>
        <v>0</v>
      </c>
      <c r="BJ397" s="15" t="s">
        <v>83</v>
      </c>
      <c r="BK397" s="208">
        <f>ROUND(I397*H397,2)</f>
        <v>0</v>
      </c>
      <c r="BL397" s="15" t="s">
        <v>168</v>
      </c>
      <c r="BM397" s="207" t="s">
        <v>796</v>
      </c>
    </row>
    <row r="398" spans="1:65" s="2" customFormat="1" ht="16.5" customHeight="1">
      <c r="A398" s="32"/>
      <c r="B398" s="33"/>
      <c r="C398" s="231" t="s">
        <v>797</v>
      </c>
      <c r="D398" s="231" t="s">
        <v>288</v>
      </c>
      <c r="E398" s="232" t="s">
        <v>798</v>
      </c>
      <c r="F398" s="233" t="s">
        <v>799</v>
      </c>
      <c r="G398" s="234" t="s">
        <v>510</v>
      </c>
      <c r="H398" s="235">
        <v>20</v>
      </c>
      <c r="I398" s="236"/>
      <c r="J398" s="237">
        <f>ROUND(I398*H398,2)</f>
        <v>0</v>
      </c>
      <c r="K398" s="238"/>
      <c r="L398" s="239"/>
      <c r="M398" s="240" t="s">
        <v>1</v>
      </c>
      <c r="N398" s="241" t="s">
        <v>40</v>
      </c>
      <c r="O398" s="69"/>
      <c r="P398" s="205">
        <f>O398*H398</f>
        <v>0</v>
      </c>
      <c r="Q398" s="205">
        <v>0.08</v>
      </c>
      <c r="R398" s="205">
        <f>Q398*H398</f>
        <v>1.6</v>
      </c>
      <c r="S398" s="205">
        <v>0</v>
      </c>
      <c r="T398" s="206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207" t="s">
        <v>275</v>
      </c>
      <c r="AT398" s="207" t="s">
        <v>288</v>
      </c>
      <c r="AU398" s="207" t="s">
        <v>83</v>
      </c>
      <c r="AY398" s="15" t="s">
        <v>219</v>
      </c>
      <c r="BE398" s="208">
        <f>IF(N398="základní",J398,0)</f>
        <v>0</v>
      </c>
      <c r="BF398" s="208">
        <f>IF(N398="snížená",J398,0)</f>
        <v>0</v>
      </c>
      <c r="BG398" s="208">
        <f>IF(N398="zákl. přenesená",J398,0)</f>
        <v>0</v>
      </c>
      <c r="BH398" s="208">
        <f>IF(N398="sníž. přenesená",J398,0)</f>
        <v>0</v>
      </c>
      <c r="BI398" s="208">
        <f>IF(N398="nulová",J398,0)</f>
        <v>0</v>
      </c>
      <c r="BJ398" s="15" t="s">
        <v>83</v>
      </c>
      <c r="BK398" s="208">
        <f>ROUND(I398*H398,2)</f>
        <v>0</v>
      </c>
      <c r="BL398" s="15" t="s">
        <v>168</v>
      </c>
      <c r="BM398" s="207" t="s">
        <v>800</v>
      </c>
    </row>
    <row r="399" spans="1:65" s="2" customFormat="1" ht="16.5" customHeight="1">
      <c r="A399" s="32"/>
      <c r="B399" s="33"/>
      <c r="C399" s="231" t="s">
        <v>801</v>
      </c>
      <c r="D399" s="231" t="s">
        <v>288</v>
      </c>
      <c r="E399" s="232" t="s">
        <v>802</v>
      </c>
      <c r="F399" s="233" t="s">
        <v>803</v>
      </c>
      <c r="G399" s="234" t="s">
        <v>510</v>
      </c>
      <c r="H399" s="235">
        <v>20</v>
      </c>
      <c r="I399" s="236"/>
      <c r="J399" s="237">
        <f>ROUND(I399*H399,2)</f>
        <v>0</v>
      </c>
      <c r="K399" s="238"/>
      <c r="L399" s="239"/>
      <c r="M399" s="240" t="s">
        <v>1</v>
      </c>
      <c r="N399" s="241" t="s">
        <v>40</v>
      </c>
      <c r="O399" s="69"/>
      <c r="P399" s="205">
        <f>O399*H399</f>
        <v>0</v>
      </c>
      <c r="Q399" s="205">
        <v>0.11</v>
      </c>
      <c r="R399" s="205">
        <f>Q399*H399</f>
        <v>2.2000000000000002</v>
      </c>
      <c r="S399" s="205">
        <v>0</v>
      </c>
      <c r="T399" s="206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207" t="s">
        <v>275</v>
      </c>
      <c r="AT399" s="207" t="s">
        <v>288</v>
      </c>
      <c r="AU399" s="207" t="s">
        <v>83</v>
      </c>
      <c r="AY399" s="15" t="s">
        <v>219</v>
      </c>
      <c r="BE399" s="208">
        <f>IF(N399="základní",J399,0)</f>
        <v>0</v>
      </c>
      <c r="BF399" s="208">
        <f>IF(N399="snížená",J399,0)</f>
        <v>0</v>
      </c>
      <c r="BG399" s="208">
        <f>IF(N399="zákl. přenesená",J399,0)</f>
        <v>0</v>
      </c>
      <c r="BH399" s="208">
        <f>IF(N399="sníž. přenesená",J399,0)</f>
        <v>0</v>
      </c>
      <c r="BI399" s="208">
        <f>IF(N399="nulová",J399,0)</f>
        <v>0</v>
      </c>
      <c r="BJ399" s="15" t="s">
        <v>83</v>
      </c>
      <c r="BK399" s="208">
        <f>ROUND(I399*H399,2)</f>
        <v>0</v>
      </c>
      <c r="BL399" s="15" t="s">
        <v>168</v>
      </c>
      <c r="BM399" s="207" t="s">
        <v>804</v>
      </c>
    </row>
    <row r="400" spans="1:65" s="2" customFormat="1" ht="16.5" customHeight="1">
      <c r="A400" s="32"/>
      <c r="B400" s="33"/>
      <c r="C400" s="231" t="s">
        <v>805</v>
      </c>
      <c r="D400" s="231" t="s">
        <v>288</v>
      </c>
      <c r="E400" s="232" t="s">
        <v>806</v>
      </c>
      <c r="F400" s="233" t="s">
        <v>807</v>
      </c>
      <c r="G400" s="234" t="s">
        <v>510</v>
      </c>
      <c r="H400" s="235">
        <v>16</v>
      </c>
      <c r="I400" s="236"/>
      <c r="J400" s="237">
        <f>ROUND(I400*H400,2)</f>
        <v>0</v>
      </c>
      <c r="K400" s="238"/>
      <c r="L400" s="239"/>
      <c r="M400" s="240" t="s">
        <v>1</v>
      </c>
      <c r="N400" s="241" t="s">
        <v>40</v>
      </c>
      <c r="O400" s="69"/>
      <c r="P400" s="205">
        <f>O400*H400</f>
        <v>0</v>
      </c>
      <c r="Q400" s="205">
        <v>0.06</v>
      </c>
      <c r="R400" s="205">
        <f>Q400*H400</f>
        <v>0.96</v>
      </c>
      <c r="S400" s="205">
        <v>0</v>
      </c>
      <c r="T400" s="206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207" t="s">
        <v>275</v>
      </c>
      <c r="AT400" s="207" t="s">
        <v>288</v>
      </c>
      <c r="AU400" s="207" t="s">
        <v>83</v>
      </c>
      <c r="AY400" s="15" t="s">
        <v>219</v>
      </c>
      <c r="BE400" s="208">
        <f>IF(N400="základní",J400,0)</f>
        <v>0</v>
      </c>
      <c r="BF400" s="208">
        <f>IF(N400="snížená",J400,0)</f>
        <v>0</v>
      </c>
      <c r="BG400" s="208">
        <f>IF(N400="zákl. přenesená",J400,0)</f>
        <v>0</v>
      </c>
      <c r="BH400" s="208">
        <f>IF(N400="sníž. přenesená",J400,0)</f>
        <v>0</v>
      </c>
      <c r="BI400" s="208">
        <f>IF(N400="nulová",J400,0)</f>
        <v>0</v>
      </c>
      <c r="BJ400" s="15" t="s">
        <v>83</v>
      </c>
      <c r="BK400" s="208">
        <f>ROUND(I400*H400,2)</f>
        <v>0</v>
      </c>
      <c r="BL400" s="15" t="s">
        <v>168</v>
      </c>
      <c r="BM400" s="207" t="s">
        <v>808</v>
      </c>
    </row>
    <row r="401" spans="1:65" s="12" customFormat="1" ht="11.25">
      <c r="B401" s="209"/>
      <c r="C401" s="210"/>
      <c r="D401" s="211" t="s">
        <v>225</v>
      </c>
      <c r="E401" s="212" t="s">
        <v>809</v>
      </c>
      <c r="F401" s="213" t="s">
        <v>327</v>
      </c>
      <c r="G401" s="210"/>
      <c r="H401" s="214">
        <v>16</v>
      </c>
      <c r="I401" s="215"/>
      <c r="J401" s="210"/>
      <c r="K401" s="210"/>
      <c r="L401" s="216"/>
      <c r="M401" s="217"/>
      <c r="N401" s="218"/>
      <c r="O401" s="218"/>
      <c r="P401" s="218"/>
      <c r="Q401" s="218"/>
      <c r="R401" s="218"/>
      <c r="S401" s="218"/>
      <c r="T401" s="219"/>
      <c r="AT401" s="220" t="s">
        <v>225</v>
      </c>
      <c r="AU401" s="220" t="s">
        <v>83</v>
      </c>
      <c r="AV401" s="12" t="s">
        <v>106</v>
      </c>
      <c r="AW401" s="12" t="s">
        <v>32</v>
      </c>
      <c r="AX401" s="12" t="s">
        <v>83</v>
      </c>
      <c r="AY401" s="220" t="s">
        <v>219</v>
      </c>
    </row>
    <row r="402" spans="1:65" s="2" customFormat="1" ht="16.5" customHeight="1">
      <c r="A402" s="32"/>
      <c r="B402" s="33"/>
      <c r="C402" s="231" t="s">
        <v>810</v>
      </c>
      <c r="D402" s="231" t="s">
        <v>288</v>
      </c>
      <c r="E402" s="232" t="s">
        <v>811</v>
      </c>
      <c r="F402" s="233" t="s">
        <v>812</v>
      </c>
      <c r="G402" s="234" t="s">
        <v>510</v>
      </c>
      <c r="H402" s="235">
        <v>16</v>
      </c>
      <c r="I402" s="236"/>
      <c r="J402" s="237">
        <f>ROUND(I402*H402,2)</f>
        <v>0</v>
      </c>
      <c r="K402" s="238"/>
      <c r="L402" s="239"/>
      <c r="M402" s="240" t="s">
        <v>1</v>
      </c>
      <c r="N402" s="241" t="s">
        <v>40</v>
      </c>
      <c r="O402" s="69"/>
      <c r="P402" s="205">
        <f>O402*H402</f>
        <v>0</v>
      </c>
      <c r="Q402" s="205">
        <v>4.2999999999999997E-2</v>
      </c>
      <c r="R402" s="205">
        <f>Q402*H402</f>
        <v>0.68799999999999994</v>
      </c>
      <c r="S402" s="205">
        <v>0</v>
      </c>
      <c r="T402" s="206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207" t="s">
        <v>275</v>
      </c>
      <c r="AT402" s="207" t="s">
        <v>288</v>
      </c>
      <c r="AU402" s="207" t="s">
        <v>83</v>
      </c>
      <c r="AY402" s="15" t="s">
        <v>219</v>
      </c>
      <c r="BE402" s="208">
        <f>IF(N402="základní",J402,0)</f>
        <v>0</v>
      </c>
      <c r="BF402" s="208">
        <f>IF(N402="snížená",J402,0)</f>
        <v>0</v>
      </c>
      <c r="BG402" s="208">
        <f>IF(N402="zákl. přenesená",J402,0)</f>
        <v>0</v>
      </c>
      <c r="BH402" s="208">
        <f>IF(N402="sníž. přenesená",J402,0)</f>
        <v>0</v>
      </c>
      <c r="BI402" s="208">
        <f>IF(N402="nulová",J402,0)</f>
        <v>0</v>
      </c>
      <c r="BJ402" s="15" t="s">
        <v>83</v>
      </c>
      <c r="BK402" s="208">
        <f>ROUND(I402*H402,2)</f>
        <v>0</v>
      </c>
      <c r="BL402" s="15" t="s">
        <v>168</v>
      </c>
      <c r="BM402" s="207" t="s">
        <v>813</v>
      </c>
    </row>
    <row r="403" spans="1:65" s="12" customFormat="1" ht="11.25">
      <c r="B403" s="209"/>
      <c r="C403" s="210"/>
      <c r="D403" s="211" t="s">
        <v>225</v>
      </c>
      <c r="E403" s="212" t="s">
        <v>814</v>
      </c>
      <c r="F403" s="213" t="s">
        <v>327</v>
      </c>
      <c r="G403" s="210"/>
      <c r="H403" s="214">
        <v>16</v>
      </c>
      <c r="I403" s="215"/>
      <c r="J403" s="210"/>
      <c r="K403" s="210"/>
      <c r="L403" s="216"/>
      <c r="M403" s="217"/>
      <c r="N403" s="218"/>
      <c r="O403" s="218"/>
      <c r="P403" s="218"/>
      <c r="Q403" s="218"/>
      <c r="R403" s="218"/>
      <c r="S403" s="218"/>
      <c r="T403" s="219"/>
      <c r="AT403" s="220" t="s">
        <v>225</v>
      </c>
      <c r="AU403" s="220" t="s">
        <v>83</v>
      </c>
      <c r="AV403" s="12" t="s">
        <v>106</v>
      </c>
      <c r="AW403" s="12" t="s">
        <v>32</v>
      </c>
      <c r="AX403" s="12" t="s">
        <v>83</v>
      </c>
      <c r="AY403" s="220" t="s">
        <v>219</v>
      </c>
    </row>
    <row r="404" spans="1:65" s="2" customFormat="1" ht="16.5" customHeight="1">
      <c r="A404" s="32"/>
      <c r="B404" s="33"/>
      <c r="C404" s="231" t="s">
        <v>815</v>
      </c>
      <c r="D404" s="231" t="s">
        <v>288</v>
      </c>
      <c r="E404" s="232" t="s">
        <v>816</v>
      </c>
      <c r="F404" s="233" t="s">
        <v>817</v>
      </c>
      <c r="G404" s="234" t="s">
        <v>510</v>
      </c>
      <c r="H404" s="235">
        <v>24</v>
      </c>
      <c r="I404" s="236"/>
      <c r="J404" s="237">
        <f>ROUND(I404*H404,2)</f>
        <v>0</v>
      </c>
      <c r="K404" s="238"/>
      <c r="L404" s="239"/>
      <c r="M404" s="240" t="s">
        <v>1</v>
      </c>
      <c r="N404" s="241" t="s">
        <v>40</v>
      </c>
      <c r="O404" s="69"/>
      <c r="P404" s="205">
        <f>O404*H404</f>
        <v>0</v>
      </c>
      <c r="Q404" s="205">
        <v>2.9000000000000001E-2</v>
      </c>
      <c r="R404" s="205">
        <f>Q404*H404</f>
        <v>0.69600000000000006</v>
      </c>
      <c r="S404" s="205">
        <v>0</v>
      </c>
      <c r="T404" s="206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207" t="s">
        <v>275</v>
      </c>
      <c r="AT404" s="207" t="s">
        <v>288</v>
      </c>
      <c r="AU404" s="207" t="s">
        <v>83</v>
      </c>
      <c r="AY404" s="15" t="s">
        <v>219</v>
      </c>
      <c r="BE404" s="208">
        <f>IF(N404="základní",J404,0)</f>
        <v>0</v>
      </c>
      <c r="BF404" s="208">
        <f>IF(N404="snížená",J404,0)</f>
        <v>0</v>
      </c>
      <c r="BG404" s="208">
        <f>IF(N404="zákl. přenesená",J404,0)</f>
        <v>0</v>
      </c>
      <c r="BH404" s="208">
        <f>IF(N404="sníž. přenesená",J404,0)</f>
        <v>0</v>
      </c>
      <c r="BI404" s="208">
        <f>IF(N404="nulová",J404,0)</f>
        <v>0</v>
      </c>
      <c r="BJ404" s="15" t="s">
        <v>83</v>
      </c>
      <c r="BK404" s="208">
        <f>ROUND(I404*H404,2)</f>
        <v>0</v>
      </c>
      <c r="BL404" s="15" t="s">
        <v>168</v>
      </c>
      <c r="BM404" s="207" t="s">
        <v>818</v>
      </c>
    </row>
    <row r="405" spans="1:65" s="12" customFormat="1" ht="11.25">
      <c r="B405" s="209"/>
      <c r="C405" s="210"/>
      <c r="D405" s="211" t="s">
        <v>225</v>
      </c>
      <c r="E405" s="212" t="s">
        <v>819</v>
      </c>
      <c r="F405" s="213" t="s">
        <v>820</v>
      </c>
      <c r="G405" s="210"/>
      <c r="H405" s="214">
        <v>24</v>
      </c>
      <c r="I405" s="215"/>
      <c r="J405" s="210"/>
      <c r="K405" s="210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225</v>
      </c>
      <c r="AU405" s="220" t="s">
        <v>83</v>
      </c>
      <c r="AV405" s="12" t="s">
        <v>106</v>
      </c>
      <c r="AW405" s="12" t="s">
        <v>32</v>
      </c>
      <c r="AX405" s="12" t="s">
        <v>83</v>
      </c>
      <c r="AY405" s="220" t="s">
        <v>219</v>
      </c>
    </row>
    <row r="406" spans="1:65" s="2" customFormat="1" ht="24" customHeight="1">
      <c r="A406" s="32"/>
      <c r="B406" s="33"/>
      <c r="C406" s="231" t="s">
        <v>821</v>
      </c>
      <c r="D406" s="231" t="s">
        <v>288</v>
      </c>
      <c r="E406" s="232" t="s">
        <v>822</v>
      </c>
      <c r="F406" s="233" t="s">
        <v>823</v>
      </c>
      <c r="G406" s="234" t="s">
        <v>510</v>
      </c>
      <c r="H406" s="235">
        <v>4</v>
      </c>
      <c r="I406" s="236"/>
      <c r="J406" s="237">
        <f>ROUND(I406*H406,2)</f>
        <v>0</v>
      </c>
      <c r="K406" s="238"/>
      <c r="L406" s="239"/>
      <c r="M406" s="240" t="s">
        <v>1</v>
      </c>
      <c r="N406" s="241" t="s">
        <v>40</v>
      </c>
      <c r="O406" s="69"/>
      <c r="P406" s="205">
        <f>O406*H406</f>
        <v>0</v>
      </c>
      <c r="Q406" s="205">
        <v>0</v>
      </c>
      <c r="R406" s="205">
        <f>Q406*H406</f>
        <v>0</v>
      </c>
      <c r="S406" s="205">
        <v>0</v>
      </c>
      <c r="T406" s="206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207" t="s">
        <v>275</v>
      </c>
      <c r="AT406" s="207" t="s">
        <v>288</v>
      </c>
      <c r="AU406" s="207" t="s">
        <v>83</v>
      </c>
      <c r="AY406" s="15" t="s">
        <v>219</v>
      </c>
      <c r="BE406" s="208">
        <f>IF(N406="základní",J406,0)</f>
        <v>0</v>
      </c>
      <c r="BF406" s="208">
        <f>IF(N406="snížená",J406,0)</f>
        <v>0</v>
      </c>
      <c r="BG406" s="208">
        <f>IF(N406="zákl. přenesená",J406,0)</f>
        <v>0</v>
      </c>
      <c r="BH406" s="208">
        <f>IF(N406="sníž. přenesená",J406,0)</f>
        <v>0</v>
      </c>
      <c r="BI406" s="208">
        <f>IF(N406="nulová",J406,0)</f>
        <v>0</v>
      </c>
      <c r="BJ406" s="15" t="s">
        <v>83</v>
      </c>
      <c r="BK406" s="208">
        <f>ROUND(I406*H406,2)</f>
        <v>0</v>
      </c>
      <c r="BL406" s="15" t="s">
        <v>168</v>
      </c>
      <c r="BM406" s="207" t="s">
        <v>824</v>
      </c>
    </row>
    <row r="407" spans="1:65" s="12" customFormat="1" ht="11.25">
      <c r="B407" s="209"/>
      <c r="C407" s="210"/>
      <c r="D407" s="211" t="s">
        <v>225</v>
      </c>
      <c r="E407" s="212" t="s">
        <v>825</v>
      </c>
      <c r="F407" s="213" t="s">
        <v>168</v>
      </c>
      <c r="G407" s="210"/>
      <c r="H407" s="214">
        <v>4</v>
      </c>
      <c r="I407" s="215"/>
      <c r="J407" s="210"/>
      <c r="K407" s="210"/>
      <c r="L407" s="216"/>
      <c r="M407" s="217"/>
      <c r="N407" s="218"/>
      <c r="O407" s="218"/>
      <c r="P407" s="218"/>
      <c r="Q407" s="218"/>
      <c r="R407" s="218"/>
      <c r="S407" s="218"/>
      <c r="T407" s="219"/>
      <c r="AT407" s="220" t="s">
        <v>225</v>
      </c>
      <c r="AU407" s="220" t="s">
        <v>83</v>
      </c>
      <c r="AV407" s="12" t="s">
        <v>106</v>
      </c>
      <c r="AW407" s="12" t="s">
        <v>32</v>
      </c>
      <c r="AX407" s="12" t="s">
        <v>83</v>
      </c>
      <c r="AY407" s="220" t="s">
        <v>219</v>
      </c>
    </row>
    <row r="408" spans="1:65" s="2" customFormat="1" ht="24" customHeight="1">
      <c r="A408" s="32"/>
      <c r="B408" s="33"/>
      <c r="C408" s="195" t="s">
        <v>826</v>
      </c>
      <c r="D408" s="195" t="s">
        <v>220</v>
      </c>
      <c r="E408" s="196" t="s">
        <v>827</v>
      </c>
      <c r="F408" s="197" t="s">
        <v>828</v>
      </c>
      <c r="G408" s="198" t="s">
        <v>510</v>
      </c>
      <c r="H408" s="199">
        <v>4</v>
      </c>
      <c r="I408" s="200"/>
      <c r="J408" s="201">
        <f>ROUND(I408*H408,2)</f>
        <v>0</v>
      </c>
      <c r="K408" s="202"/>
      <c r="L408" s="37"/>
      <c r="M408" s="203" t="s">
        <v>1</v>
      </c>
      <c r="N408" s="204" t="s">
        <v>40</v>
      </c>
      <c r="O408" s="69"/>
      <c r="P408" s="205">
        <f>O408*H408</f>
        <v>0</v>
      </c>
      <c r="Q408" s="205">
        <v>0</v>
      </c>
      <c r="R408" s="205">
        <f>Q408*H408</f>
        <v>0</v>
      </c>
      <c r="S408" s="205">
        <v>0</v>
      </c>
      <c r="T408" s="206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207" t="s">
        <v>168</v>
      </c>
      <c r="AT408" s="207" t="s">
        <v>220</v>
      </c>
      <c r="AU408" s="207" t="s">
        <v>83</v>
      </c>
      <c r="AY408" s="15" t="s">
        <v>219</v>
      </c>
      <c r="BE408" s="208">
        <f>IF(N408="základní",J408,0)</f>
        <v>0</v>
      </c>
      <c r="BF408" s="208">
        <f>IF(N408="snížená",J408,0)</f>
        <v>0</v>
      </c>
      <c r="BG408" s="208">
        <f>IF(N408="zákl. přenesená",J408,0)</f>
        <v>0</v>
      </c>
      <c r="BH408" s="208">
        <f>IF(N408="sníž. přenesená",J408,0)</f>
        <v>0</v>
      </c>
      <c r="BI408" s="208">
        <f>IF(N408="nulová",J408,0)</f>
        <v>0</v>
      </c>
      <c r="BJ408" s="15" t="s">
        <v>83</v>
      </c>
      <c r="BK408" s="208">
        <f>ROUND(I408*H408,2)</f>
        <v>0</v>
      </c>
      <c r="BL408" s="15" t="s">
        <v>168</v>
      </c>
      <c r="BM408" s="207" t="s">
        <v>829</v>
      </c>
    </row>
    <row r="409" spans="1:65" s="12" customFormat="1" ht="11.25">
      <c r="B409" s="209"/>
      <c r="C409" s="210"/>
      <c r="D409" s="211" t="s">
        <v>225</v>
      </c>
      <c r="E409" s="212" t="s">
        <v>830</v>
      </c>
      <c r="F409" s="213" t="s">
        <v>168</v>
      </c>
      <c r="G409" s="210"/>
      <c r="H409" s="214">
        <v>4</v>
      </c>
      <c r="I409" s="215"/>
      <c r="J409" s="210"/>
      <c r="K409" s="210"/>
      <c r="L409" s="216"/>
      <c r="M409" s="217"/>
      <c r="N409" s="218"/>
      <c r="O409" s="218"/>
      <c r="P409" s="218"/>
      <c r="Q409" s="218"/>
      <c r="R409" s="218"/>
      <c r="S409" s="218"/>
      <c r="T409" s="219"/>
      <c r="AT409" s="220" t="s">
        <v>225</v>
      </c>
      <c r="AU409" s="220" t="s">
        <v>83</v>
      </c>
      <c r="AV409" s="12" t="s">
        <v>106</v>
      </c>
      <c r="AW409" s="12" t="s">
        <v>32</v>
      </c>
      <c r="AX409" s="12" t="s">
        <v>83</v>
      </c>
      <c r="AY409" s="220" t="s">
        <v>219</v>
      </c>
    </row>
    <row r="410" spans="1:65" s="2" customFormat="1" ht="16.5" customHeight="1">
      <c r="A410" s="32"/>
      <c r="B410" s="33"/>
      <c r="C410" s="195" t="s">
        <v>831</v>
      </c>
      <c r="D410" s="195" t="s">
        <v>220</v>
      </c>
      <c r="E410" s="196" t="s">
        <v>832</v>
      </c>
      <c r="F410" s="197" t="s">
        <v>833</v>
      </c>
      <c r="G410" s="198" t="s">
        <v>510</v>
      </c>
      <c r="H410" s="199">
        <v>30</v>
      </c>
      <c r="I410" s="200"/>
      <c r="J410" s="201">
        <f>ROUND(I410*H410,2)</f>
        <v>0</v>
      </c>
      <c r="K410" s="202"/>
      <c r="L410" s="37"/>
      <c r="M410" s="203" t="s">
        <v>1</v>
      </c>
      <c r="N410" s="204" t="s">
        <v>40</v>
      </c>
      <c r="O410" s="69"/>
      <c r="P410" s="205">
        <f>O410*H410</f>
        <v>0</v>
      </c>
      <c r="Q410" s="205">
        <v>0</v>
      </c>
      <c r="R410" s="205">
        <f>Q410*H410</f>
        <v>0</v>
      </c>
      <c r="S410" s="205">
        <v>0</v>
      </c>
      <c r="T410" s="206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207" t="s">
        <v>168</v>
      </c>
      <c r="AT410" s="207" t="s">
        <v>220</v>
      </c>
      <c r="AU410" s="207" t="s">
        <v>83</v>
      </c>
      <c r="AY410" s="15" t="s">
        <v>219</v>
      </c>
      <c r="BE410" s="208">
        <f>IF(N410="základní",J410,0)</f>
        <v>0</v>
      </c>
      <c r="BF410" s="208">
        <f>IF(N410="snížená",J410,0)</f>
        <v>0</v>
      </c>
      <c r="BG410" s="208">
        <f>IF(N410="zákl. přenesená",J410,0)</f>
        <v>0</v>
      </c>
      <c r="BH410" s="208">
        <f>IF(N410="sníž. přenesená",J410,0)</f>
        <v>0</v>
      </c>
      <c r="BI410" s="208">
        <f>IF(N410="nulová",J410,0)</f>
        <v>0</v>
      </c>
      <c r="BJ410" s="15" t="s">
        <v>83</v>
      </c>
      <c r="BK410" s="208">
        <f>ROUND(I410*H410,2)</f>
        <v>0</v>
      </c>
      <c r="BL410" s="15" t="s">
        <v>168</v>
      </c>
      <c r="BM410" s="207" t="s">
        <v>834</v>
      </c>
    </row>
    <row r="411" spans="1:65" s="12" customFormat="1" ht="11.25">
      <c r="B411" s="209"/>
      <c r="C411" s="210"/>
      <c r="D411" s="211" t="s">
        <v>225</v>
      </c>
      <c r="E411" s="212" t="s">
        <v>835</v>
      </c>
      <c r="F411" s="213" t="s">
        <v>438</v>
      </c>
      <c r="G411" s="210"/>
      <c r="H411" s="214">
        <v>30</v>
      </c>
      <c r="I411" s="215"/>
      <c r="J411" s="210"/>
      <c r="K411" s="210"/>
      <c r="L411" s="216"/>
      <c r="M411" s="217"/>
      <c r="N411" s="218"/>
      <c r="O411" s="218"/>
      <c r="P411" s="218"/>
      <c r="Q411" s="218"/>
      <c r="R411" s="218"/>
      <c r="S411" s="218"/>
      <c r="T411" s="219"/>
      <c r="AT411" s="220" t="s">
        <v>225</v>
      </c>
      <c r="AU411" s="220" t="s">
        <v>83</v>
      </c>
      <c r="AV411" s="12" t="s">
        <v>106</v>
      </c>
      <c r="AW411" s="12" t="s">
        <v>32</v>
      </c>
      <c r="AX411" s="12" t="s">
        <v>83</v>
      </c>
      <c r="AY411" s="220" t="s">
        <v>219</v>
      </c>
    </row>
    <row r="412" spans="1:65" s="2" customFormat="1" ht="24" customHeight="1">
      <c r="A412" s="32"/>
      <c r="B412" s="33"/>
      <c r="C412" s="195" t="s">
        <v>836</v>
      </c>
      <c r="D412" s="195" t="s">
        <v>220</v>
      </c>
      <c r="E412" s="196" t="s">
        <v>837</v>
      </c>
      <c r="F412" s="197" t="s">
        <v>838</v>
      </c>
      <c r="G412" s="198" t="s">
        <v>510</v>
      </c>
      <c r="H412" s="199">
        <v>5</v>
      </c>
      <c r="I412" s="200"/>
      <c r="J412" s="201">
        <f>ROUND(I412*H412,2)</f>
        <v>0</v>
      </c>
      <c r="K412" s="202"/>
      <c r="L412" s="37"/>
      <c r="M412" s="203" t="s">
        <v>1</v>
      </c>
      <c r="N412" s="204" t="s">
        <v>40</v>
      </c>
      <c r="O412" s="69"/>
      <c r="P412" s="205">
        <f>O412*H412</f>
        <v>0</v>
      </c>
      <c r="Q412" s="205">
        <v>7.0200000000000002E-3</v>
      </c>
      <c r="R412" s="205">
        <f>Q412*H412</f>
        <v>3.5099999999999999E-2</v>
      </c>
      <c r="S412" s="205">
        <v>0</v>
      </c>
      <c r="T412" s="206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207" t="s">
        <v>168</v>
      </c>
      <c r="AT412" s="207" t="s">
        <v>220</v>
      </c>
      <c r="AU412" s="207" t="s">
        <v>83</v>
      </c>
      <c r="AY412" s="15" t="s">
        <v>219</v>
      </c>
      <c r="BE412" s="208">
        <f>IF(N412="základní",J412,0)</f>
        <v>0</v>
      </c>
      <c r="BF412" s="208">
        <f>IF(N412="snížená",J412,0)</f>
        <v>0</v>
      </c>
      <c r="BG412" s="208">
        <f>IF(N412="zákl. přenesená",J412,0)</f>
        <v>0</v>
      </c>
      <c r="BH412" s="208">
        <f>IF(N412="sníž. přenesená",J412,0)</f>
        <v>0</v>
      </c>
      <c r="BI412" s="208">
        <f>IF(N412="nulová",J412,0)</f>
        <v>0</v>
      </c>
      <c r="BJ412" s="15" t="s">
        <v>83</v>
      </c>
      <c r="BK412" s="208">
        <f>ROUND(I412*H412,2)</f>
        <v>0</v>
      </c>
      <c r="BL412" s="15" t="s">
        <v>168</v>
      </c>
      <c r="BM412" s="207" t="s">
        <v>839</v>
      </c>
    </row>
    <row r="413" spans="1:65" s="12" customFormat="1" ht="11.25">
      <c r="B413" s="209"/>
      <c r="C413" s="210"/>
      <c r="D413" s="211" t="s">
        <v>225</v>
      </c>
      <c r="E413" s="212" t="s">
        <v>840</v>
      </c>
      <c r="F413" s="213" t="s">
        <v>251</v>
      </c>
      <c r="G413" s="210"/>
      <c r="H413" s="214">
        <v>5</v>
      </c>
      <c r="I413" s="215"/>
      <c r="J413" s="210"/>
      <c r="K413" s="210"/>
      <c r="L413" s="216"/>
      <c r="M413" s="217"/>
      <c r="N413" s="218"/>
      <c r="O413" s="218"/>
      <c r="P413" s="218"/>
      <c r="Q413" s="218"/>
      <c r="R413" s="218"/>
      <c r="S413" s="218"/>
      <c r="T413" s="219"/>
      <c r="AT413" s="220" t="s">
        <v>225</v>
      </c>
      <c r="AU413" s="220" t="s">
        <v>83</v>
      </c>
      <c r="AV413" s="12" t="s">
        <v>106</v>
      </c>
      <c r="AW413" s="12" t="s">
        <v>32</v>
      </c>
      <c r="AX413" s="12" t="s">
        <v>83</v>
      </c>
      <c r="AY413" s="220" t="s">
        <v>219</v>
      </c>
    </row>
    <row r="414" spans="1:65" s="2" customFormat="1" ht="24" customHeight="1">
      <c r="A414" s="32"/>
      <c r="B414" s="33"/>
      <c r="C414" s="195" t="s">
        <v>841</v>
      </c>
      <c r="D414" s="195" t="s">
        <v>220</v>
      </c>
      <c r="E414" s="196" t="s">
        <v>842</v>
      </c>
      <c r="F414" s="197" t="s">
        <v>843</v>
      </c>
      <c r="G414" s="198" t="s">
        <v>510</v>
      </c>
      <c r="H414" s="199">
        <v>4</v>
      </c>
      <c r="I414" s="200"/>
      <c r="J414" s="201">
        <f>ROUND(I414*H414,2)</f>
        <v>0</v>
      </c>
      <c r="K414" s="202"/>
      <c r="L414" s="37"/>
      <c r="M414" s="203" t="s">
        <v>1</v>
      </c>
      <c r="N414" s="204" t="s">
        <v>40</v>
      </c>
      <c r="O414" s="69"/>
      <c r="P414" s="205">
        <f>O414*H414</f>
        <v>0</v>
      </c>
      <c r="Q414" s="205">
        <v>0.42476000000000003</v>
      </c>
      <c r="R414" s="205">
        <f>Q414*H414</f>
        <v>1.6990400000000001</v>
      </c>
      <c r="S414" s="205">
        <v>0</v>
      </c>
      <c r="T414" s="206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207" t="s">
        <v>168</v>
      </c>
      <c r="AT414" s="207" t="s">
        <v>220</v>
      </c>
      <c r="AU414" s="207" t="s">
        <v>83</v>
      </c>
      <c r="AY414" s="15" t="s">
        <v>219</v>
      </c>
      <c r="BE414" s="208">
        <f>IF(N414="základní",J414,0)</f>
        <v>0</v>
      </c>
      <c r="BF414" s="208">
        <f>IF(N414="snížená",J414,0)</f>
        <v>0</v>
      </c>
      <c r="BG414" s="208">
        <f>IF(N414="zákl. přenesená",J414,0)</f>
        <v>0</v>
      </c>
      <c r="BH414" s="208">
        <f>IF(N414="sníž. přenesená",J414,0)</f>
        <v>0</v>
      </c>
      <c r="BI414" s="208">
        <f>IF(N414="nulová",J414,0)</f>
        <v>0</v>
      </c>
      <c r="BJ414" s="15" t="s">
        <v>83</v>
      </c>
      <c r="BK414" s="208">
        <f>ROUND(I414*H414,2)</f>
        <v>0</v>
      </c>
      <c r="BL414" s="15" t="s">
        <v>168</v>
      </c>
      <c r="BM414" s="207" t="s">
        <v>844</v>
      </c>
    </row>
    <row r="415" spans="1:65" s="12" customFormat="1" ht="11.25">
      <c r="B415" s="209"/>
      <c r="C415" s="210"/>
      <c r="D415" s="211" t="s">
        <v>225</v>
      </c>
      <c r="E415" s="212" t="s">
        <v>845</v>
      </c>
      <c r="F415" s="213" t="s">
        <v>168</v>
      </c>
      <c r="G415" s="210"/>
      <c r="H415" s="214">
        <v>4</v>
      </c>
      <c r="I415" s="215"/>
      <c r="J415" s="210"/>
      <c r="K415" s="210"/>
      <c r="L415" s="216"/>
      <c r="M415" s="217"/>
      <c r="N415" s="218"/>
      <c r="O415" s="218"/>
      <c r="P415" s="218"/>
      <c r="Q415" s="218"/>
      <c r="R415" s="218"/>
      <c r="S415" s="218"/>
      <c r="T415" s="219"/>
      <c r="AT415" s="220" t="s">
        <v>225</v>
      </c>
      <c r="AU415" s="220" t="s">
        <v>83</v>
      </c>
      <c r="AV415" s="12" t="s">
        <v>106</v>
      </c>
      <c r="AW415" s="12" t="s">
        <v>32</v>
      </c>
      <c r="AX415" s="12" t="s">
        <v>83</v>
      </c>
      <c r="AY415" s="220" t="s">
        <v>219</v>
      </c>
    </row>
    <row r="416" spans="1:65" s="2" customFormat="1" ht="24" customHeight="1">
      <c r="A416" s="32"/>
      <c r="B416" s="33"/>
      <c r="C416" s="195" t="s">
        <v>846</v>
      </c>
      <c r="D416" s="195" t="s">
        <v>220</v>
      </c>
      <c r="E416" s="196" t="s">
        <v>847</v>
      </c>
      <c r="F416" s="197" t="s">
        <v>848</v>
      </c>
      <c r="G416" s="198" t="s">
        <v>510</v>
      </c>
      <c r="H416" s="199">
        <v>21</v>
      </c>
      <c r="I416" s="200"/>
      <c r="J416" s="201">
        <f>ROUND(I416*H416,2)</f>
        <v>0</v>
      </c>
      <c r="K416" s="202"/>
      <c r="L416" s="37"/>
      <c r="M416" s="203" t="s">
        <v>1</v>
      </c>
      <c r="N416" s="204" t="s">
        <v>40</v>
      </c>
      <c r="O416" s="69"/>
      <c r="P416" s="205">
        <f>O416*H416</f>
        <v>0</v>
      </c>
      <c r="Q416" s="205">
        <v>0.42187999999999998</v>
      </c>
      <c r="R416" s="205">
        <f>Q416*H416</f>
        <v>8.8594799999999996</v>
      </c>
      <c r="S416" s="205">
        <v>0</v>
      </c>
      <c r="T416" s="206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207" t="s">
        <v>168</v>
      </c>
      <c r="AT416" s="207" t="s">
        <v>220</v>
      </c>
      <c r="AU416" s="207" t="s">
        <v>83</v>
      </c>
      <c r="AY416" s="15" t="s">
        <v>219</v>
      </c>
      <c r="BE416" s="208">
        <f>IF(N416="základní",J416,0)</f>
        <v>0</v>
      </c>
      <c r="BF416" s="208">
        <f>IF(N416="snížená",J416,0)</f>
        <v>0</v>
      </c>
      <c r="BG416" s="208">
        <f>IF(N416="zákl. přenesená",J416,0)</f>
        <v>0</v>
      </c>
      <c r="BH416" s="208">
        <f>IF(N416="sníž. přenesená",J416,0)</f>
        <v>0</v>
      </c>
      <c r="BI416" s="208">
        <f>IF(N416="nulová",J416,0)</f>
        <v>0</v>
      </c>
      <c r="BJ416" s="15" t="s">
        <v>83</v>
      </c>
      <c r="BK416" s="208">
        <f>ROUND(I416*H416,2)</f>
        <v>0</v>
      </c>
      <c r="BL416" s="15" t="s">
        <v>168</v>
      </c>
      <c r="BM416" s="207" t="s">
        <v>849</v>
      </c>
    </row>
    <row r="417" spans="1:65" s="12" customFormat="1" ht="11.25">
      <c r="B417" s="209"/>
      <c r="C417" s="210"/>
      <c r="D417" s="211" t="s">
        <v>225</v>
      </c>
      <c r="E417" s="212" t="s">
        <v>850</v>
      </c>
      <c r="F417" s="213" t="s">
        <v>7</v>
      </c>
      <c r="G417" s="210"/>
      <c r="H417" s="214">
        <v>21</v>
      </c>
      <c r="I417" s="215"/>
      <c r="J417" s="210"/>
      <c r="K417" s="210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225</v>
      </c>
      <c r="AU417" s="220" t="s">
        <v>83</v>
      </c>
      <c r="AV417" s="12" t="s">
        <v>106</v>
      </c>
      <c r="AW417" s="12" t="s">
        <v>32</v>
      </c>
      <c r="AX417" s="12" t="s">
        <v>83</v>
      </c>
      <c r="AY417" s="220" t="s">
        <v>219</v>
      </c>
    </row>
    <row r="418" spans="1:65" s="2" customFormat="1" ht="24" customHeight="1">
      <c r="A418" s="32"/>
      <c r="B418" s="33"/>
      <c r="C418" s="195" t="s">
        <v>851</v>
      </c>
      <c r="D418" s="195" t="s">
        <v>220</v>
      </c>
      <c r="E418" s="196" t="s">
        <v>852</v>
      </c>
      <c r="F418" s="197" t="s">
        <v>853</v>
      </c>
      <c r="G418" s="198" t="s">
        <v>510</v>
      </c>
      <c r="H418" s="199">
        <v>20</v>
      </c>
      <c r="I418" s="200"/>
      <c r="J418" s="201">
        <f>ROUND(I418*H418,2)</f>
        <v>0</v>
      </c>
      <c r="K418" s="202"/>
      <c r="L418" s="37"/>
      <c r="M418" s="203" t="s">
        <v>1</v>
      </c>
      <c r="N418" s="204" t="s">
        <v>40</v>
      </c>
      <c r="O418" s="69"/>
      <c r="P418" s="205">
        <f>O418*H418</f>
        <v>0</v>
      </c>
      <c r="Q418" s="205">
        <v>0.31162000000000001</v>
      </c>
      <c r="R418" s="205">
        <f>Q418*H418</f>
        <v>6.2324000000000002</v>
      </c>
      <c r="S418" s="205">
        <v>0</v>
      </c>
      <c r="T418" s="206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207" t="s">
        <v>168</v>
      </c>
      <c r="AT418" s="207" t="s">
        <v>220</v>
      </c>
      <c r="AU418" s="207" t="s">
        <v>83</v>
      </c>
      <c r="AY418" s="15" t="s">
        <v>219</v>
      </c>
      <c r="BE418" s="208">
        <f>IF(N418="základní",J418,0)</f>
        <v>0</v>
      </c>
      <c r="BF418" s="208">
        <f>IF(N418="snížená",J418,0)</f>
        <v>0</v>
      </c>
      <c r="BG418" s="208">
        <f>IF(N418="zákl. přenesená",J418,0)</f>
        <v>0</v>
      </c>
      <c r="BH418" s="208">
        <f>IF(N418="sníž. přenesená",J418,0)</f>
        <v>0</v>
      </c>
      <c r="BI418" s="208">
        <f>IF(N418="nulová",J418,0)</f>
        <v>0</v>
      </c>
      <c r="BJ418" s="15" t="s">
        <v>83</v>
      </c>
      <c r="BK418" s="208">
        <f>ROUND(I418*H418,2)</f>
        <v>0</v>
      </c>
      <c r="BL418" s="15" t="s">
        <v>168</v>
      </c>
      <c r="BM418" s="207" t="s">
        <v>854</v>
      </c>
    </row>
    <row r="419" spans="1:65" s="12" customFormat="1" ht="11.25">
      <c r="B419" s="209"/>
      <c r="C419" s="210"/>
      <c r="D419" s="211" t="s">
        <v>225</v>
      </c>
      <c r="E419" s="212" t="s">
        <v>855</v>
      </c>
      <c r="F419" s="213" t="s">
        <v>369</v>
      </c>
      <c r="G419" s="210"/>
      <c r="H419" s="214">
        <v>20</v>
      </c>
      <c r="I419" s="215"/>
      <c r="J419" s="210"/>
      <c r="K419" s="210"/>
      <c r="L419" s="216"/>
      <c r="M419" s="217"/>
      <c r="N419" s="218"/>
      <c r="O419" s="218"/>
      <c r="P419" s="218"/>
      <c r="Q419" s="218"/>
      <c r="R419" s="218"/>
      <c r="S419" s="218"/>
      <c r="T419" s="219"/>
      <c r="AT419" s="220" t="s">
        <v>225</v>
      </c>
      <c r="AU419" s="220" t="s">
        <v>83</v>
      </c>
      <c r="AV419" s="12" t="s">
        <v>106</v>
      </c>
      <c r="AW419" s="12" t="s">
        <v>32</v>
      </c>
      <c r="AX419" s="12" t="s">
        <v>83</v>
      </c>
      <c r="AY419" s="220" t="s">
        <v>219</v>
      </c>
    </row>
    <row r="420" spans="1:65" s="11" customFormat="1" ht="25.9" customHeight="1">
      <c r="B420" s="181"/>
      <c r="C420" s="182"/>
      <c r="D420" s="183" t="s">
        <v>74</v>
      </c>
      <c r="E420" s="184" t="s">
        <v>285</v>
      </c>
      <c r="F420" s="184" t="s">
        <v>856</v>
      </c>
      <c r="G420" s="182"/>
      <c r="H420" s="182"/>
      <c r="I420" s="185"/>
      <c r="J420" s="186">
        <f>BK420</f>
        <v>0</v>
      </c>
      <c r="K420" s="182"/>
      <c r="L420" s="187"/>
      <c r="M420" s="188"/>
      <c r="N420" s="189"/>
      <c r="O420" s="189"/>
      <c r="P420" s="190">
        <f>SUM(P421:P611)</f>
        <v>0</v>
      </c>
      <c r="Q420" s="189"/>
      <c r="R420" s="190">
        <f>SUM(R421:R611)</f>
        <v>599.46753103999993</v>
      </c>
      <c r="S420" s="189"/>
      <c r="T420" s="191">
        <f>SUM(T421:T611)</f>
        <v>274.23849999999999</v>
      </c>
      <c r="AR420" s="192" t="s">
        <v>168</v>
      </c>
      <c r="AT420" s="193" t="s">
        <v>74</v>
      </c>
      <c r="AU420" s="193" t="s">
        <v>75</v>
      </c>
      <c r="AY420" s="192" t="s">
        <v>219</v>
      </c>
      <c r="BK420" s="194">
        <f>SUM(BK421:BK611)</f>
        <v>0</v>
      </c>
    </row>
    <row r="421" spans="1:65" s="2" customFormat="1" ht="24" customHeight="1">
      <c r="A421" s="32"/>
      <c r="B421" s="33"/>
      <c r="C421" s="195" t="s">
        <v>857</v>
      </c>
      <c r="D421" s="195" t="s">
        <v>220</v>
      </c>
      <c r="E421" s="196" t="s">
        <v>858</v>
      </c>
      <c r="F421" s="197" t="s">
        <v>859</v>
      </c>
      <c r="G421" s="198" t="s">
        <v>510</v>
      </c>
      <c r="H421" s="199">
        <v>45</v>
      </c>
      <c r="I421" s="200"/>
      <c r="J421" s="201">
        <f>ROUND(I421*H421,2)</f>
        <v>0</v>
      </c>
      <c r="K421" s="202"/>
      <c r="L421" s="37"/>
      <c r="M421" s="203" t="s">
        <v>1</v>
      </c>
      <c r="N421" s="204" t="s">
        <v>40</v>
      </c>
      <c r="O421" s="69"/>
      <c r="P421" s="205">
        <f>O421*H421</f>
        <v>0</v>
      </c>
      <c r="Q421" s="205">
        <v>6.9999999999999999E-4</v>
      </c>
      <c r="R421" s="205">
        <f>Q421*H421</f>
        <v>3.15E-2</v>
      </c>
      <c r="S421" s="205">
        <v>0</v>
      </c>
      <c r="T421" s="206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207" t="s">
        <v>168</v>
      </c>
      <c r="AT421" s="207" t="s">
        <v>220</v>
      </c>
      <c r="AU421" s="207" t="s">
        <v>83</v>
      </c>
      <c r="AY421" s="15" t="s">
        <v>219</v>
      </c>
      <c r="BE421" s="208">
        <f>IF(N421="základní",J421,0)</f>
        <v>0</v>
      </c>
      <c r="BF421" s="208">
        <f>IF(N421="snížená",J421,0)</f>
        <v>0</v>
      </c>
      <c r="BG421" s="208">
        <f>IF(N421="zákl. přenesená",J421,0)</f>
        <v>0</v>
      </c>
      <c r="BH421" s="208">
        <f>IF(N421="sníž. přenesená",J421,0)</f>
        <v>0</v>
      </c>
      <c r="BI421" s="208">
        <f>IF(N421="nulová",J421,0)</f>
        <v>0</v>
      </c>
      <c r="BJ421" s="15" t="s">
        <v>83</v>
      </c>
      <c r="BK421" s="208">
        <f>ROUND(I421*H421,2)</f>
        <v>0</v>
      </c>
      <c r="BL421" s="15" t="s">
        <v>168</v>
      </c>
      <c r="BM421" s="207" t="s">
        <v>860</v>
      </c>
    </row>
    <row r="422" spans="1:65" s="12" customFormat="1" ht="11.25">
      <c r="B422" s="209"/>
      <c r="C422" s="210"/>
      <c r="D422" s="211" t="s">
        <v>225</v>
      </c>
      <c r="E422" s="212" t="s">
        <v>861</v>
      </c>
      <c r="F422" s="213" t="s">
        <v>536</v>
      </c>
      <c r="G422" s="210"/>
      <c r="H422" s="214">
        <v>45</v>
      </c>
      <c r="I422" s="215"/>
      <c r="J422" s="210"/>
      <c r="K422" s="210"/>
      <c r="L422" s="216"/>
      <c r="M422" s="217"/>
      <c r="N422" s="218"/>
      <c r="O422" s="218"/>
      <c r="P422" s="218"/>
      <c r="Q422" s="218"/>
      <c r="R422" s="218"/>
      <c r="S422" s="218"/>
      <c r="T422" s="219"/>
      <c r="AT422" s="220" t="s">
        <v>225</v>
      </c>
      <c r="AU422" s="220" t="s">
        <v>83</v>
      </c>
      <c r="AV422" s="12" t="s">
        <v>106</v>
      </c>
      <c r="AW422" s="12" t="s">
        <v>32</v>
      </c>
      <c r="AX422" s="12" t="s">
        <v>83</v>
      </c>
      <c r="AY422" s="220" t="s">
        <v>219</v>
      </c>
    </row>
    <row r="423" spans="1:65" s="2" customFormat="1" ht="24" customHeight="1">
      <c r="A423" s="32"/>
      <c r="B423" s="33"/>
      <c r="C423" s="195" t="s">
        <v>862</v>
      </c>
      <c r="D423" s="195" t="s">
        <v>220</v>
      </c>
      <c r="E423" s="196" t="s">
        <v>863</v>
      </c>
      <c r="F423" s="197" t="s">
        <v>864</v>
      </c>
      <c r="G423" s="198" t="s">
        <v>510</v>
      </c>
      <c r="H423" s="199">
        <v>2</v>
      </c>
      <c r="I423" s="200"/>
      <c r="J423" s="201">
        <f>ROUND(I423*H423,2)</f>
        <v>0</v>
      </c>
      <c r="K423" s="202"/>
      <c r="L423" s="37"/>
      <c r="M423" s="203" t="s">
        <v>1</v>
      </c>
      <c r="N423" s="204" t="s">
        <v>40</v>
      </c>
      <c r="O423" s="69"/>
      <c r="P423" s="205">
        <f>O423*H423</f>
        <v>0</v>
      </c>
      <c r="Q423" s="205">
        <v>1.0000000000000001E-5</v>
      </c>
      <c r="R423" s="205">
        <f>Q423*H423</f>
        <v>2.0000000000000002E-5</v>
      </c>
      <c r="S423" s="205">
        <v>0</v>
      </c>
      <c r="T423" s="206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207" t="s">
        <v>168</v>
      </c>
      <c r="AT423" s="207" t="s">
        <v>220</v>
      </c>
      <c r="AU423" s="207" t="s">
        <v>83</v>
      </c>
      <c r="AY423" s="15" t="s">
        <v>219</v>
      </c>
      <c r="BE423" s="208">
        <f>IF(N423="základní",J423,0)</f>
        <v>0</v>
      </c>
      <c r="BF423" s="208">
        <f>IF(N423="snížená",J423,0)</f>
        <v>0</v>
      </c>
      <c r="BG423" s="208">
        <f>IF(N423="zákl. přenesená",J423,0)</f>
        <v>0</v>
      </c>
      <c r="BH423" s="208">
        <f>IF(N423="sníž. přenesená",J423,0)</f>
        <v>0</v>
      </c>
      <c r="BI423" s="208">
        <f>IF(N423="nulová",J423,0)</f>
        <v>0</v>
      </c>
      <c r="BJ423" s="15" t="s">
        <v>83</v>
      </c>
      <c r="BK423" s="208">
        <f>ROUND(I423*H423,2)</f>
        <v>0</v>
      </c>
      <c r="BL423" s="15" t="s">
        <v>168</v>
      </c>
      <c r="BM423" s="207" t="s">
        <v>865</v>
      </c>
    </row>
    <row r="424" spans="1:65" s="12" customFormat="1" ht="11.25">
      <c r="B424" s="209"/>
      <c r="C424" s="210"/>
      <c r="D424" s="211" t="s">
        <v>225</v>
      </c>
      <c r="E424" s="212" t="s">
        <v>866</v>
      </c>
      <c r="F424" s="213" t="s">
        <v>106</v>
      </c>
      <c r="G424" s="210"/>
      <c r="H424" s="214">
        <v>2</v>
      </c>
      <c r="I424" s="215"/>
      <c r="J424" s="210"/>
      <c r="K424" s="210"/>
      <c r="L424" s="216"/>
      <c r="M424" s="217"/>
      <c r="N424" s="218"/>
      <c r="O424" s="218"/>
      <c r="P424" s="218"/>
      <c r="Q424" s="218"/>
      <c r="R424" s="218"/>
      <c r="S424" s="218"/>
      <c r="T424" s="219"/>
      <c r="AT424" s="220" t="s">
        <v>225</v>
      </c>
      <c r="AU424" s="220" t="s">
        <v>83</v>
      </c>
      <c r="AV424" s="12" t="s">
        <v>106</v>
      </c>
      <c r="AW424" s="12" t="s">
        <v>32</v>
      </c>
      <c r="AX424" s="12" t="s">
        <v>83</v>
      </c>
      <c r="AY424" s="220" t="s">
        <v>219</v>
      </c>
    </row>
    <row r="425" spans="1:65" s="2" customFormat="1" ht="24" customHeight="1">
      <c r="A425" s="32"/>
      <c r="B425" s="33"/>
      <c r="C425" s="231" t="s">
        <v>867</v>
      </c>
      <c r="D425" s="231" t="s">
        <v>288</v>
      </c>
      <c r="E425" s="232" t="s">
        <v>868</v>
      </c>
      <c r="F425" s="233" t="s">
        <v>869</v>
      </c>
      <c r="G425" s="234" t="s">
        <v>510</v>
      </c>
      <c r="H425" s="235">
        <v>9</v>
      </c>
      <c r="I425" s="236"/>
      <c r="J425" s="237">
        <f>ROUND(I425*H425,2)</f>
        <v>0</v>
      </c>
      <c r="K425" s="238"/>
      <c r="L425" s="239"/>
      <c r="M425" s="240" t="s">
        <v>1</v>
      </c>
      <c r="N425" s="241" t="s">
        <v>40</v>
      </c>
      <c r="O425" s="69"/>
      <c r="P425" s="205">
        <f>O425*H425</f>
        <v>0</v>
      </c>
      <c r="Q425" s="205">
        <v>2.5000000000000001E-3</v>
      </c>
      <c r="R425" s="205">
        <f>Q425*H425</f>
        <v>2.2499999999999999E-2</v>
      </c>
      <c r="S425" s="205">
        <v>0</v>
      </c>
      <c r="T425" s="206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207" t="s">
        <v>275</v>
      </c>
      <c r="AT425" s="207" t="s">
        <v>288</v>
      </c>
      <c r="AU425" s="207" t="s">
        <v>83</v>
      </c>
      <c r="AY425" s="15" t="s">
        <v>219</v>
      </c>
      <c r="BE425" s="208">
        <f>IF(N425="základní",J425,0)</f>
        <v>0</v>
      </c>
      <c r="BF425" s="208">
        <f>IF(N425="snížená",J425,0)</f>
        <v>0</v>
      </c>
      <c r="BG425" s="208">
        <f>IF(N425="zákl. přenesená",J425,0)</f>
        <v>0</v>
      </c>
      <c r="BH425" s="208">
        <f>IF(N425="sníž. přenesená",J425,0)</f>
        <v>0</v>
      </c>
      <c r="BI425" s="208">
        <f>IF(N425="nulová",J425,0)</f>
        <v>0</v>
      </c>
      <c r="BJ425" s="15" t="s">
        <v>83</v>
      </c>
      <c r="BK425" s="208">
        <f>ROUND(I425*H425,2)</f>
        <v>0</v>
      </c>
      <c r="BL425" s="15" t="s">
        <v>168</v>
      </c>
      <c r="BM425" s="207" t="s">
        <v>870</v>
      </c>
    </row>
    <row r="426" spans="1:65" s="12" customFormat="1" ht="11.25">
      <c r="B426" s="209"/>
      <c r="C426" s="210"/>
      <c r="D426" s="211" t="s">
        <v>225</v>
      </c>
      <c r="E426" s="212" t="s">
        <v>871</v>
      </c>
      <c r="F426" s="213" t="s">
        <v>285</v>
      </c>
      <c r="G426" s="210"/>
      <c r="H426" s="214">
        <v>9</v>
      </c>
      <c r="I426" s="215"/>
      <c r="J426" s="210"/>
      <c r="K426" s="210"/>
      <c r="L426" s="216"/>
      <c r="M426" s="217"/>
      <c r="N426" s="218"/>
      <c r="O426" s="218"/>
      <c r="P426" s="218"/>
      <c r="Q426" s="218"/>
      <c r="R426" s="218"/>
      <c r="S426" s="218"/>
      <c r="T426" s="219"/>
      <c r="AT426" s="220" t="s">
        <v>225</v>
      </c>
      <c r="AU426" s="220" t="s">
        <v>83</v>
      </c>
      <c r="AV426" s="12" t="s">
        <v>106</v>
      </c>
      <c r="AW426" s="12" t="s">
        <v>32</v>
      </c>
      <c r="AX426" s="12" t="s">
        <v>83</v>
      </c>
      <c r="AY426" s="220" t="s">
        <v>219</v>
      </c>
    </row>
    <row r="427" spans="1:65" s="2" customFormat="1" ht="24" customHeight="1">
      <c r="A427" s="32"/>
      <c r="B427" s="33"/>
      <c r="C427" s="231" t="s">
        <v>872</v>
      </c>
      <c r="D427" s="231" t="s">
        <v>288</v>
      </c>
      <c r="E427" s="232" t="s">
        <v>873</v>
      </c>
      <c r="F427" s="233" t="s">
        <v>874</v>
      </c>
      <c r="G427" s="234" t="s">
        <v>510</v>
      </c>
      <c r="H427" s="235">
        <v>2</v>
      </c>
      <c r="I427" s="236"/>
      <c r="J427" s="237">
        <f>ROUND(I427*H427,2)</f>
        <v>0</v>
      </c>
      <c r="K427" s="238"/>
      <c r="L427" s="239"/>
      <c r="M427" s="240" t="s">
        <v>1</v>
      </c>
      <c r="N427" s="241" t="s">
        <v>40</v>
      </c>
      <c r="O427" s="69"/>
      <c r="P427" s="205">
        <f>O427*H427</f>
        <v>0</v>
      </c>
      <c r="Q427" s="205">
        <v>4.4999999999999997E-3</v>
      </c>
      <c r="R427" s="205">
        <f>Q427*H427</f>
        <v>8.9999999999999993E-3</v>
      </c>
      <c r="S427" s="205">
        <v>0</v>
      </c>
      <c r="T427" s="206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207" t="s">
        <v>275</v>
      </c>
      <c r="AT427" s="207" t="s">
        <v>288</v>
      </c>
      <c r="AU427" s="207" t="s">
        <v>83</v>
      </c>
      <c r="AY427" s="15" t="s">
        <v>219</v>
      </c>
      <c r="BE427" s="208">
        <f>IF(N427="základní",J427,0)</f>
        <v>0</v>
      </c>
      <c r="BF427" s="208">
        <f>IF(N427="snížená",J427,0)</f>
        <v>0</v>
      </c>
      <c r="BG427" s="208">
        <f>IF(N427="zákl. přenesená",J427,0)</f>
        <v>0</v>
      </c>
      <c r="BH427" s="208">
        <f>IF(N427="sníž. přenesená",J427,0)</f>
        <v>0</v>
      </c>
      <c r="BI427" s="208">
        <f>IF(N427="nulová",J427,0)</f>
        <v>0</v>
      </c>
      <c r="BJ427" s="15" t="s">
        <v>83</v>
      </c>
      <c r="BK427" s="208">
        <f>ROUND(I427*H427,2)</f>
        <v>0</v>
      </c>
      <c r="BL427" s="15" t="s">
        <v>168</v>
      </c>
      <c r="BM427" s="207" t="s">
        <v>875</v>
      </c>
    </row>
    <row r="428" spans="1:65" s="12" customFormat="1" ht="11.25">
      <c r="B428" s="209"/>
      <c r="C428" s="210"/>
      <c r="D428" s="211" t="s">
        <v>225</v>
      </c>
      <c r="E428" s="212" t="s">
        <v>876</v>
      </c>
      <c r="F428" s="213" t="s">
        <v>106</v>
      </c>
      <c r="G428" s="210"/>
      <c r="H428" s="214">
        <v>2</v>
      </c>
      <c r="I428" s="215"/>
      <c r="J428" s="210"/>
      <c r="K428" s="210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225</v>
      </c>
      <c r="AU428" s="220" t="s">
        <v>83</v>
      </c>
      <c r="AV428" s="12" t="s">
        <v>106</v>
      </c>
      <c r="AW428" s="12" t="s">
        <v>32</v>
      </c>
      <c r="AX428" s="12" t="s">
        <v>83</v>
      </c>
      <c r="AY428" s="220" t="s">
        <v>219</v>
      </c>
    </row>
    <row r="429" spans="1:65" s="2" customFormat="1" ht="24" customHeight="1">
      <c r="A429" s="32"/>
      <c r="B429" s="33"/>
      <c r="C429" s="231" t="s">
        <v>877</v>
      </c>
      <c r="D429" s="231" t="s">
        <v>288</v>
      </c>
      <c r="E429" s="232" t="s">
        <v>878</v>
      </c>
      <c r="F429" s="233" t="s">
        <v>879</v>
      </c>
      <c r="G429" s="234" t="s">
        <v>510</v>
      </c>
      <c r="H429" s="235">
        <v>2</v>
      </c>
      <c r="I429" s="236"/>
      <c r="J429" s="237">
        <f>ROUND(I429*H429,2)</f>
        <v>0</v>
      </c>
      <c r="K429" s="238"/>
      <c r="L429" s="239"/>
      <c r="M429" s="240" t="s">
        <v>1</v>
      </c>
      <c r="N429" s="241" t="s">
        <v>40</v>
      </c>
      <c r="O429" s="69"/>
      <c r="P429" s="205">
        <f>O429*H429</f>
        <v>0</v>
      </c>
      <c r="Q429" s="205">
        <v>3.5999999999999999E-3</v>
      </c>
      <c r="R429" s="205">
        <f>Q429*H429</f>
        <v>7.1999999999999998E-3</v>
      </c>
      <c r="S429" s="205">
        <v>0</v>
      </c>
      <c r="T429" s="206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207" t="s">
        <v>275</v>
      </c>
      <c r="AT429" s="207" t="s">
        <v>288</v>
      </c>
      <c r="AU429" s="207" t="s">
        <v>83</v>
      </c>
      <c r="AY429" s="15" t="s">
        <v>219</v>
      </c>
      <c r="BE429" s="208">
        <f>IF(N429="základní",J429,0)</f>
        <v>0</v>
      </c>
      <c r="BF429" s="208">
        <f>IF(N429="snížená",J429,0)</f>
        <v>0</v>
      </c>
      <c r="BG429" s="208">
        <f>IF(N429="zákl. přenesená",J429,0)</f>
        <v>0</v>
      </c>
      <c r="BH429" s="208">
        <f>IF(N429="sníž. přenesená",J429,0)</f>
        <v>0</v>
      </c>
      <c r="BI429" s="208">
        <f>IF(N429="nulová",J429,0)</f>
        <v>0</v>
      </c>
      <c r="BJ429" s="15" t="s">
        <v>83</v>
      </c>
      <c r="BK429" s="208">
        <f>ROUND(I429*H429,2)</f>
        <v>0</v>
      </c>
      <c r="BL429" s="15" t="s">
        <v>168</v>
      </c>
      <c r="BM429" s="207" t="s">
        <v>880</v>
      </c>
    </row>
    <row r="430" spans="1:65" s="13" customFormat="1" ht="11.25">
      <c r="B430" s="221"/>
      <c r="C430" s="222"/>
      <c r="D430" s="211" t="s">
        <v>225</v>
      </c>
      <c r="E430" s="223" t="s">
        <v>1</v>
      </c>
      <c r="F430" s="224" t="s">
        <v>881</v>
      </c>
      <c r="G430" s="222"/>
      <c r="H430" s="223" t="s">
        <v>1</v>
      </c>
      <c r="I430" s="225"/>
      <c r="J430" s="222"/>
      <c r="K430" s="222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225</v>
      </c>
      <c r="AU430" s="230" t="s">
        <v>83</v>
      </c>
      <c r="AV430" s="13" t="s">
        <v>83</v>
      </c>
      <c r="AW430" s="13" t="s">
        <v>32</v>
      </c>
      <c r="AX430" s="13" t="s">
        <v>75</v>
      </c>
      <c r="AY430" s="230" t="s">
        <v>219</v>
      </c>
    </row>
    <row r="431" spans="1:65" s="12" customFormat="1" ht="11.25">
      <c r="B431" s="209"/>
      <c r="C431" s="210"/>
      <c r="D431" s="211" t="s">
        <v>225</v>
      </c>
      <c r="E431" s="212" t="s">
        <v>882</v>
      </c>
      <c r="F431" s="213" t="s">
        <v>106</v>
      </c>
      <c r="G431" s="210"/>
      <c r="H431" s="214">
        <v>2</v>
      </c>
      <c r="I431" s="215"/>
      <c r="J431" s="210"/>
      <c r="K431" s="210"/>
      <c r="L431" s="216"/>
      <c r="M431" s="217"/>
      <c r="N431" s="218"/>
      <c r="O431" s="218"/>
      <c r="P431" s="218"/>
      <c r="Q431" s="218"/>
      <c r="R431" s="218"/>
      <c r="S431" s="218"/>
      <c r="T431" s="219"/>
      <c r="AT431" s="220" t="s">
        <v>225</v>
      </c>
      <c r="AU431" s="220" t="s">
        <v>83</v>
      </c>
      <c r="AV431" s="12" t="s">
        <v>106</v>
      </c>
      <c r="AW431" s="12" t="s">
        <v>32</v>
      </c>
      <c r="AX431" s="12" t="s">
        <v>83</v>
      </c>
      <c r="AY431" s="220" t="s">
        <v>219</v>
      </c>
    </row>
    <row r="432" spans="1:65" s="2" customFormat="1" ht="24" customHeight="1">
      <c r="A432" s="32"/>
      <c r="B432" s="33"/>
      <c r="C432" s="231" t="s">
        <v>883</v>
      </c>
      <c r="D432" s="231" t="s">
        <v>288</v>
      </c>
      <c r="E432" s="232" t="s">
        <v>884</v>
      </c>
      <c r="F432" s="233" t="s">
        <v>885</v>
      </c>
      <c r="G432" s="234" t="s">
        <v>510</v>
      </c>
      <c r="H432" s="235">
        <v>2</v>
      </c>
      <c r="I432" s="236"/>
      <c r="J432" s="237">
        <f>ROUND(I432*H432,2)</f>
        <v>0</v>
      </c>
      <c r="K432" s="238"/>
      <c r="L432" s="239"/>
      <c r="M432" s="240" t="s">
        <v>1</v>
      </c>
      <c r="N432" s="241" t="s">
        <v>40</v>
      </c>
      <c r="O432" s="69"/>
      <c r="P432" s="205">
        <f>O432*H432</f>
        <v>0</v>
      </c>
      <c r="Q432" s="205">
        <v>2.5000000000000001E-3</v>
      </c>
      <c r="R432" s="205">
        <f>Q432*H432</f>
        <v>5.0000000000000001E-3</v>
      </c>
      <c r="S432" s="205">
        <v>0</v>
      </c>
      <c r="T432" s="206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207" t="s">
        <v>275</v>
      </c>
      <c r="AT432" s="207" t="s">
        <v>288</v>
      </c>
      <c r="AU432" s="207" t="s">
        <v>83</v>
      </c>
      <c r="AY432" s="15" t="s">
        <v>219</v>
      </c>
      <c r="BE432" s="208">
        <f>IF(N432="základní",J432,0)</f>
        <v>0</v>
      </c>
      <c r="BF432" s="208">
        <f>IF(N432="snížená",J432,0)</f>
        <v>0</v>
      </c>
      <c r="BG432" s="208">
        <f>IF(N432="zákl. přenesená",J432,0)</f>
        <v>0</v>
      </c>
      <c r="BH432" s="208">
        <f>IF(N432="sníž. přenesená",J432,0)</f>
        <v>0</v>
      </c>
      <c r="BI432" s="208">
        <f>IF(N432="nulová",J432,0)</f>
        <v>0</v>
      </c>
      <c r="BJ432" s="15" t="s">
        <v>83</v>
      </c>
      <c r="BK432" s="208">
        <f>ROUND(I432*H432,2)</f>
        <v>0</v>
      </c>
      <c r="BL432" s="15" t="s">
        <v>168</v>
      </c>
      <c r="BM432" s="207" t="s">
        <v>886</v>
      </c>
    </row>
    <row r="433" spans="1:65" s="13" customFormat="1" ht="11.25">
      <c r="B433" s="221"/>
      <c r="C433" s="222"/>
      <c r="D433" s="211" t="s">
        <v>225</v>
      </c>
      <c r="E433" s="223" t="s">
        <v>1</v>
      </c>
      <c r="F433" s="224" t="s">
        <v>887</v>
      </c>
      <c r="G433" s="222"/>
      <c r="H433" s="223" t="s">
        <v>1</v>
      </c>
      <c r="I433" s="225"/>
      <c r="J433" s="222"/>
      <c r="K433" s="222"/>
      <c r="L433" s="226"/>
      <c r="M433" s="227"/>
      <c r="N433" s="228"/>
      <c r="O433" s="228"/>
      <c r="P433" s="228"/>
      <c r="Q433" s="228"/>
      <c r="R433" s="228"/>
      <c r="S433" s="228"/>
      <c r="T433" s="229"/>
      <c r="AT433" s="230" t="s">
        <v>225</v>
      </c>
      <c r="AU433" s="230" t="s">
        <v>83</v>
      </c>
      <c r="AV433" s="13" t="s">
        <v>83</v>
      </c>
      <c r="AW433" s="13" t="s">
        <v>32</v>
      </c>
      <c r="AX433" s="13" t="s">
        <v>75</v>
      </c>
      <c r="AY433" s="230" t="s">
        <v>219</v>
      </c>
    </row>
    <row r="434" spans="1:65" s="12" customFormat="1" ht="11.25">
      <c r="B434" s="209"/>
      <c r="C434" s="210"/>
      <c r="D434" s="211" t="s">
        <v>225</v>
      </c>
      <c r="E434" s="212" t="s">
        <v>888</v>
      </c>
      <c r="F434" s="213" t="s">
        <v>106</v>
      </c>
      <c r="G434" s="210"/>
      <c r="H434" s="214">
        <v>2</v>
      </c>
      <c r="I434" s="215"/>
      <c r="J434" s="210"/>
      <c r="K434" s="210"/>
      <c r="L434" s="216"/>
      <c r="M434" s="217"/>
      <c r="N434" s="218"/>
      <c r="O434" s="218"/>
      <c r="P434" s="218"/>
      <c r="Q434" s="218"/>
      <c r="R434" s="218"/>
      <c r="S434" s="218"/>
      <c r="T434" s="219"/>
      <c r="AT434" s="220" t="s">
        <v>225</v>
      </c>
      <c r="AU434" s="220" t="s">
        <v>83</v>
      </c>
      <c r="AV434" s="12" t="s">
        <v>106</v>
      </c>
      <c r="AW434" s="12" t="s">
        <v>32</v>
      </c>
      <c r="AX434" s="12" t="s">
        <v>83</v>
      </c>
      <c r="AY434" s="220" t="s">
        <v>219</v>
      </c>
    </row>
    <row r="435" spans="1:65" s="2" customFormat="1" ht="16.5" customHeight="1">
      <c r="A435" s="32"/>
      <c r="B435" s="33"/>
      <c r="C435" s="231" t="s">
        <v>889</v>
      </c>
      <c r="D435" s="231" t="s">
        <v>288</v>
      </c>
      <c r="E435" s="232" t="s">
        <v>890</v>
      </c>
      <c r="F435" s="233" t="s">
        <v>891</v>
      </c>
      <c r="G435" s="234" t="s">
        <v>510</v>
      </c>
      <c r="H435" s="235">
        <v>4</v>
      </c>
      <c r="I435" s="236"/>
      <c r="J435" s="237">
        <f>ROUND(I435*H435,2)</f>
        <v>0</v>
      </c>
      <c r="K435" s="238"/>
      <c r="L435" s="239"/>
      <c r="M435" s="240" t="s">
        <v>1</v>
      </c>
      <c r="N435" s="241" t="s">
        <v>40</v>
      </c>
      <c r="O435" s="69"/>
      <c r="P435" s="205">
        <f>O435*H435</f>
        <v>0</v>
      </c>
      <c r="Q435" s="205">
        <v>1.2999999999999999E-3</v>
      </c>
      <c r="R435" s="205">
        <f>Q435*H435</f>
        <v>5.1999999999999998E-3</v>
      </c>
      <c r="S435" s="205">
        <v>0</v>
      </c>
      <c r="T435" s="206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207" t="s">
        <v>275</v>
      </c>
      <c r="AT435" s="207" t="s">
        <v>288</v>
      </c>
      <c r="AU435" s="207" t="s">
        <v>83</v>
      </c>
      <c r="AY435" s="15" t="s">
        <v>219</v>
      </c>
      <c r="BE435" s="208">
        <f>IF(N435="základní",J435,0)</f>
        <v>0</v>
      </c>
      <c r="BF435" s="208">
        <f>IF(N435="snížená",J435,0)</f>
        <v>0</v>
      </c>
      <c r="BG435" s="208">
        <f>IF(N435="zákl. přenesená",J435,0)</f>
        <v>0</v>
      </c>
      <c r="BH435" s="208">
        <f>IF(N435="sníž. přenesená",J435,0)</f>
        <v>0</v>
      </c>
      <c r="BI435" s="208">
        <f>IF(N435="nulová",J435,0)</f>
        <v>0</v>
      </c>
      <c r="BJ435" s="15" t="s">
        <v>83</v>
      </c>
      <c r="BK435" s="208">
        <f>ROUND(I435*H435,2)</f>
        <v>0</v>
      </c>
      <c r="BL435" s="15" t="s">
        <v>168</v>
      </c>
      <c r="BM435" s="207" t="s">
        <v>892</v>
      </c>
    </row>
    <row r="436" spans="1:65" s="13" customFormat="1" ht="11.25">
      <c r="B436" s="221"/>
      <c r="C436" s="222"/>
      <c r="D436" s="211" t="s">
        <v>225</v>
      </c>
      <c r="E436" s="223" t="s">
        <v>1</v>
      </c>
      <c r="F436" s="224" t="s">
        <v>893</v>
      </c>
      <c r="G436" s="222"/>
      <c r="H436" s="223" t="s">
        <v>1</v>
      </c>
      <c r="I436" s="225"/>
      <c r="J436" s="222"/>
      <c r="K436" s="222"/>
      <c r="L436" s="226"/>
      <c r="M436" s="227"/>
      <c r="N436" s="228"/>
      <c r="O436" s="228"/>
      <c r="P436" s="228"/>
      <c r="Q436" s="228"/>
      <c r="R436" s="228"/>
      <c r="S436" s="228"/>
      <c r="T436" s="229"/>
      <c r="AT436" s="230" t="s">
        <v>225</v>
      </c>
      <c r="AU436" s="230" t="s">
        <v>83</v>
      </c>
      <c r="AV436" s="13" t="s">
        <v>83</v>
      </c>
      <c r="AW436" s="13" t="s">
        <v>32</v>
      </c>
      <c r="AX436" s="13" t="s">
        <v>75</v>
      </c>
      <c r="AY436" s="230" t="s">
        <v>219</v>
      </c>
    </row>
    <row r="437" spans="1:65" s="12" customFormat="1" ht="11.25">
      <c r="B437" s="209"/>
      <c r="C437" s="210"/>
      <c r="D437" s="211" t="s">
        <v>225</v>
      </c>
      <c r="E437" s="212" t="s">
        <v>894</v>
      </c>
      <c r="F437" s="213" t="s">
        <v>168</v>
      </c>
      <c r="G437" s="210"/>
      <c r="H437" s="214">
        <v>4</v>
      </c>
      <c r="I437" s="215"/>
      <c r="J437" s="210"/>
      <c r="K437" s="210"/>
      <c r="L437" s="216"/>
      <c r="M437" s="217"/>
      <c r="N437" s="218"/>
      <c r="O437" s="218"/>
      <c r="P437" s="218"/>
      <c r="Q437" s="218"/>
      <c r="R437" s="218"/>
      <c r="S437" s="218"/>
      <c r="T437" s="219"/>
      <c r="AT437" s="220" t="s">
        <v>225</v>
      </c>
      <c r="AU437" s="220" t="s">
        <v>83</v>
      </c>
      <c r="AV437" s="12" t="s">
        <v>106</v>
      </c>
      <c r="AW437" s="12" t="s">
        <v>32</v>
      </c>
      <c r="AX437" s="12" t="s">
        <v>83</v>
      </c>
      <c r="AY437" s="220" t="s">
        <v>219</v>
      </c>
    </row>
    <row r="438" spans="1:65" s="2" customFormat="1" ht="16.5" customHeight="1">
      <c r="A438" s="32"/>
      <c r="B438" s="33"/>
      <c r="C438" s="231" t="s">
        <v>895</v>
      </c>
      <c r="D438" s="231" t="s">
        <v>288</v>
      </c>
      <c r="E438" s="232" t="s">
        <v>896</v>
      </c>
      <c r="F438" s="233" t="s">
        <v>897</v>
      </c>
      <c r="G438" s="234" t="s">
        <v>510</v>
      </c>
      <c r="H438" s="235">
        <v>6</v>
      </c>
      <c r="I438" s="236"/>
      <c r="J438" s="237">
        <f>ROUND(I438*H438,2)</f>
        <v>0</v>
      </c>
      <c r="K438" s="238"/>
      <c r="L438" s="239"/>
      <c r="M438" s="240" t="s">
        <v>1</v>
      </c>
      <c r="N438" s="241" t="s">
        <v>40</v>
      </c>
      <c r="O438" s="69"/>
      <c r="P438" s="205">
        <f>O438*H438</f>
        <v>0</v>
      </c>
      <c r="Q438" s="205">
        <v>4.0000000000000001E-3</v>
      </c>
      <c r="R438" s="205">
        <f>Q438*H438</f>
        <v>2.4E-2</v>
      </c>
      <c r="S438" s="205">
        <v>0</v>
      </c>
      <c r="T438" s="206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207" t="s">
        <v>275</v>
      </c>
      <c r="AT438" s="207" t="s">
        <v>288</v>
      </c>
      <c r="AU438" s="207" t="s">
        <v>83</v>
      </c>
      <c r="AY438" s="15" t="s">
        <v>219</v>
      </c>
      <c r="BE438" s="208">
        <f>IF(N438="základní",J438,0)</f>
        <v>0</v>
      </c>
      <c r="BF438" s="208">
        <f>IF(N438="snížená",J438,0)</f>
        <v>0</v>
      </c>
      <c r="BG438" s="208">
        <f>IF(N438="zákl. přenesená",J438,0)</f>
        <v>0</v>
      </c>
      <c r="BH438" s="208">
        <f>IF(N438="sníž. přenesená",J438,0)</f>
        <v>0</v>
      </c>
      <c r="BI438" s="208">
        <f>IF(N438="nulová",J438,0)</f>
        <v>0</v>
      </c>
      <c r="BJ438" s="15" t="s">
        <v>83</v>
      </c>
      <c r="BK438" s="208">
        <f>ROUND(I438*H438,2)</f>
        <v>0</v>
      </c>
      <c r="BL438" s="15" t="s">
        <v>168</v>
      </c>
      <c r="BM438" s="207" t="s">
        <v>898</v>
      </c>
    </row>
    <row r="439" spans="1:65" s="12" customFormat="1" ht="11.25">
      <c r="B439" s="209"/>
      <c r="C439" s="210"/>
      <c r="D439" s="211" t="s">
        <v>225</v>
      </c>
      <c r="E439" s="212" t="s">
        <v>899</v>
      </c>
      <c r="F439" s="213" t="s">
        <v>111</v>
      </c>
      <c r="G439" s="210"/>
      <c r="H439" s="214">
        <v>6</v>
      </c>
      <c r="I439" s="215"/>
      <c r="J439" s="210"/>
      <c r="K439" s="210"/>
      <c r="L439" s="216"/>
      <c r="M439" s="217"/>
      <c r="N439" s="218"/>
      <c r="O439" s="218"/>
      <c r="P439" s="218"/>
      <c r="Q439" s="218"/>
      <c r="R439" s="218"/>
      <c r="S439" s="218"/>
      <c r="T439" s="219"/>
      <c r="AT439" s="220" t="s">
        <v>225</v>
      </c>
      <c r="AU439" s="220" t="s">
        <v>83</v>
      </c>
      <c r="AV439" s="12" t="s">
        <v>106</v>
      </c>
      <c r="AW439" s="12" t="s">
        <v>32</v>
      </c>
      <c r="AX439" s="12" t="s">
        <v>83</v>
      </c>
      <c r="AY439" s="220" t="s">
        <v>219</v>
      </c>
    </row>
    <row r="440" spans="1:65" s="2" customFormat="1" ht="16.5" customHeight="1">
      <c r="A440" s="32"/>
      <c r="B440" s="33"/>
      <c r="C440" s="231" t="s">
        <v>900</v>
      </c>
      <c r="D440" s="231" t="s">
        <v>288</v>
      </c>
      <c r="E440" s="232" t="s">
        <v>901</v>
      </c>
      <c r="F440" s="233" t="s">
        <v>902</v>
      </c>
      <c r="G440" s="234" t="s">
        <v>510</v>
      </c>
      <c r="H440" s="235">
        <v>8</v>
      </c>
      <c r="I440" s="236"/>
      <c r="J440" s="237">
        <f>ROUND(I440*H440,2)</f>
        <v>0</v>
      </c>
      <c r="K440" s="238"/>
      <c r="L440" s="239"/>
      <c r="M440" s="240" t="s">
        <v>1</v>
      </c>
      <c r="N440" s="241" t="s">
        <v>40</v>
      </c>
      <c r="O440" s="69"/>
      <c r="P440" s="205">
        <f>O440*H440</f>
        <v>0</v>
      </c>
      <c r="Q440" s="205">
        <v>5.0000000000000001E-3</v>
      </c>
      <c r="R440" s="205">
        <f>Q440*H440</f>
        <v>0.04</v>
      </c>
      <c r="S440" s="205">
        <v>0</v>
      </c>
      <c r="T440" s="206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207" t="s">
        <v>275</v>
      </c>
      <c r="AT440" s="207" t="s">
        <v>288</v>
      </c>
      <c r="AU440" s="207" t="s">
        <v>83</v>
      </c>
      <c r="AY440" s="15" t="s">
        <v>219</v>
      </c>
      <c r="BE440" s="208">
        <f>IF(N440="základní",J440,0)</f>
        <v>0</v>
      </c>
      <c r="BF440" s="208">
        <f>IF(N440="snížená",J440,0)</f>
        <v>0</v>
      </c>
      <c r="BG440" s="208">
        <f>IF(N440="zákl. přenesená",J440,0)</f>
        <v>0</v>
      </c>
      <c r="BH440" s="208">
        <f>IF(N440="sníž. přenesená",J440,0)</f>
        <v>0</v>
      </c>
      <c r="BI440" s="208">
        <f>IF(N440="nulová",J440,0)</f>
        <v>0</v>
      </c>
      <c r="BJ440" s="15" t="s">
        <v>83</v>
      </c>
      <c r="BK440" s="208">
        <f>ROUND(I440*H440,2)</f>
        <v>0</v>
      </c>
      <c r="BL440" s="15" t="s">
        <v>168</v>
      </c>
      <c r="BM440" s="207" t="s">
        <v>903</v>
      </c>
    </row>
    <row r="441" spans="1:65" s="12" customFormat="1" ht="11.25">
      <c r="B441" s="209"/>
      <c r="C441" s="210"/>
      <c r="D441" s="211" t="s">
        <v>225</v>
      </c>
      <c r="E441" s="212" t="s">
        <v>904</v>
      </c>
      <c r="F441" s="213" t="s">
        <v>275</v>
      </c>
      <c r="G441" s="210"/>
      <c r="H441" s="214">
        <v>8</v>
      </c>
      <c r="I441" s="215"/>
      <c r="J441" s="210"/>
      <c r="K441" s="210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225</v>
      </c>
      <c r="AU441" s="220" t="s">
        <v>83</v>
      </c>
      <c r="AV441" s="12" t="s">
        <v>106</v>
      </c>
      <c r="AW441" s="12" t="s">
        <v>32</v>
      </c>
      <c r="AX441" s="12" t="s">
        <v>83</v>
      </c>
      <c r="AY441" s="220" t="s">
        <v>219</v>
      </c>
    </row>
    <row r="442" spans="1:65" s="2" customFormat="1" ht="16.5" customHeight="1">
      <c r="A442" s="32"/>
      <c r="B442" s="33"/>
      <c r="C442" s="231" t="s">
        <v>905</v>
      </c>
      <c r="D442" s="231" t="s">
        <v>288</v>
      </c>
      <c r="E442" s="232" t="s">
        <v>906</v>
      </c>
      <c r="F442" s="233" t="s">
        <v>907</v>
      </c>
      <c r="G442" s="234" t="s">
        <v>510</v>
      </c>
      <c r="H442" s="235">
        <v>6</v>
      </c>
      <c r="I442" s="236"/>
      <c r="J442" s="237">
        <f>ROUND(I442*H442,2)</f>
        <v>0</v>
      </c>
      <c r="K442" s="238"/>
      <c r="L442" s="239"/>
      <c r="M442" s="240" t="s">
        <v>1</v>
      </c>
      <c r="N442" s="241" t="s">
        <v>40</v>
      </c>
      <c r="O442" s="69"/>
      <c r="P442" s="205">
        <f>O442*H442</f>
        <v>0</v>
      </c>
      <c r="Q442" s="205">
        <v>2.5000000000000001E-3</v>
      </c>
      <c r="R442" s="205">
        <f>Q442*H442</f>
        <v>1.4999999999999999E-2</v>
      </c>
      <c r="S442" s="205">
        <v>0</v>
      </c>
      <c r="T442" s="206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207" t="s">
        <v>275</v>
      </c>
      <c r="AT442" s="207" t="s">
        <v>288</v>
      </c>
      <c r="AU442" s="207" t="s">
        <v>83</v>
      </c>
      <c r="AY442" s="15" t="s">
        <v>219</v>
      </c>
      <c r="BE442" s="208">
        <f>IF(N442="základní",J442,0)</f>
        <v>0</v>
      </c>
      <c r="BF442" s="208">
        <f>IF(N442="snížená",J442,0)</f>
        <v>0</v>
      </c>
      <c r="BG442" s="208">
        <f>IF(N442="zákl. přenesená",J442,0)</f>
        <v>0</v>
      </c>
      <c r="BH442" s="208">
        <f>IF(N442="sníž. přenesená",J442,0)</f>
        <v>0</v>
      </c>
      <c r="BI442" s="208">
        <f>IF(N442="nulová",J442,0)</f>
        <v>0</v>
      </c>
      <c r="BJ442" s="15" t="s">
        <v>83</v>
      </c>
      <c r="BK442" s="208">
        <f>ROUND(I442*H442,2)</f>
        <v>0</v>
      </c>
      <c r="BL442" s="15" t="s">
        <v>168</v>
      </c>
      <c r="BM442" s="207" t="s">
        <v>908</v>
      </c>
    </row>
    <row r="443" spans="1:65" s="12" customFormat="1" ht="11.25">
      <c r="B443" s="209"/>
      <c r="C443" s="210"/>
      <c r="D443" s="211" t="s">
        <v>225</v>
      </c>
      <c r="E443" s="212" t="s">
        <v>909</v>
      </c>
      <c r="F443" s="213" t="s">
        <v>111</v>
      </c>
      <c r="G443" s="210"/>
      <c r="H443" s="214">
        <v>6</v>
      </c>
      <c r="I443" s="215"/>
      <c r="J443" s="210"/>
      <c r="K443" s="210"/>
      <c r="L443" s="216"/>
      <c r="M443" s="217"/>
      <c r="N443" s="218"/>
      <c r="O443" s="218"/>
      <c r="P443" s="218"/>
      <c r="Q443" s="218"/>
      <c r="R443" s="218"/>
      <c r="S443" s="218"/>
      <c r="T443" s="219"/>
      <c r="AT443" s="220" t="s">
        <v>225</v>
      </c>
      <c r="AU443" s="220" t="s">
        <v>83</v>
      </c>
      <c r="AV443" s="12" t="s">
        <v>106</v>
      </c>
      <c r="AW443" s="12" t="s">
        <v>32</v>
      </c>
      <c r="AX443" s="12" t="s">
        <v>83</v>
      </c>
      <c r="AY443" s="220" t="s">
        <v>219</v>
      </c>
    </row>
    <row r="444" spans="1:65" s="2" customFormat="1" ht="16.5" customHeight="1">
      <c r="A444" s="32"/>
      <c r="B444" s="33"/>
      <c r="C444" s="231" t="s">
        <v>910</v>
      </c>
      <c r="D444" s="231" t="s">
        <v>288</v>
      </c>
      <c r="E444" s="232" t="s">
        <v>911</v>
      </c>
      <c r="F444" s="233" t="s">
        <v>912</v>
      </c>
      <c r="G444" s="234" t="s">
        <v>510</v>
      </c>
      <c r="H444" s="235">
        <v>4</v>
      </c>
      <c r="I444" s="236"/>
      <c r="J444" s="237">
        <f>ROUND(I444*H444,2)</f>
        <v>0</v>
      </c>
      <c r="K444" s="238"/>
      <c r="L444" s="239"/>
      <c r="M444" s="240" t="s">
        <v>1</v>
      </c>
      <c r="N444" s="241" t="s">
        <v>40</v>
      </c>
      <c r="O444" s="69"/>
      <c r="P444" s="205">
        <f>O444*H444</f>
        <v>0</v>
      </c>
      <c r="Q444" s="205">
        <v>4.0000000000000001E-3</v>
      </c>
      <c r="R444" s="205">
        <f>Q444*H444</f>
        <v>1.6E-2</v>
      </c>
      <c r="S444" s="205">
        <v>0</v>
      </c>
      <c r="T444" s="206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207" t="s">
        <v>275</v>
      </c>
      <c r="AT444" s="207" t="s">
        <v>288</v>
      </c>
      <c r="AU444" s="207" t="s">
        <v>83</v>
      </c>
      <c r="AY444" s="15" t="s">
        <v>219</v>
      </c>
      <c r="BE444" s="208">
        <f>IF(N444="základní",J444,0)</f>
        <v>0</v>
      </c>
      <c r="BF444" s="208">
        <f>IF(N444="snížená",J444,0)</f>
        <v>0</v>
      </c>
      <c r="BG444" s="208">
        <f>IF(N444="zákl. přenesená",J444,0)</f>
        <v>0</v>
      </c>
      <c r="BH444" s="208">
        <f>IF(N444="sníž. přenesená",J444,0)</f>
        <v>0</v>
      </c>
      <c r="BI444" s="208">
        <f>IF(N444="nulová",J444,0)</f>
        <v>0</v>
      </c>
      <c r="BJ444" s="15" t="s">
        <v>83</v>
      </c>
      <c r="BK444" s="208">
        <f>ROUND(I444*H444,2)</f>
        <v>0</v>
      </c>
      <c r="BL444" s="15" t="s">
        <v>168</v>
      </c>
      <c r="BM444" s="207" t="s">
        <v>913</v>
      </c>
    </row>
    <row r="445" spans="1:65" s="13" customFormat="1" ht="11.25">
      <c r="B445" s="221"/>
      <c r="C445" s="222"/>
      <c r="D445" s="211" t="s">
        <v>225</v>
      </c>
      <c r="E445" s="223" t="s">
        <v>1</v>
      </c>
      <c r="F445" s="224" t="s">
        <v>914</v>
      </c>
      <c r="G445" s="222"/>
      <c r="H445" s="223" t="s">
        <v>1</v>
      </c>
      <c r="I445" s="225"/>
      <c r="J445" s="222"/>
      <c r="K445" s="222"/>
      <c r="L445" s="226"/>
      <c r="M445" s="227"/>
      <c r="N445" s="228"/>
      <c r="O445" s="228"/>
      <c r="P445" s="228"/>
      <c r="Q445" s="228"/>
      <c r="R445" s="228"/>
      <c r="S445" s="228"/>
      <c r="T445" s="229"/>
      <c r="AT445" s="230" t="s">
        <v>225</v>
      </c>
      <c r="AU445" s="230" t="s">
        <v>83</v>
      </c>
      <c r="AV445" s="13" t="s">
        <v>83</v>
      </c>
      <c r="AW445" s="13" t="s">
        <v>32</v>
      </c>
      <c r="AX445" s="13" t="s">
        <v>75</v>
      </c>
      <c r="AY445" s="230" t="s">
        <v>219</v>
      </c>
    </row>
    <row r="446" spans="1:65" s="12" customFormat="1" ht="11.25">
      <c r="B446" s="209"/>
      <c r="C446" s="210"/>
      <c r="D446" s="211" t="s">
        <v>225</v>
      </c>
      <c r="E446" s="212" t="s">
        <v>915</v>
      </c>
      <c r="F446" s="213" t="s">
        <v>916</v>
      </c>
      <c r="G446" s="210"/>
      <c r="H446" s="214">
        <v>4</v>
      </c>
      <c r="I446" s="215"/>
      <c r="J446" s="210"/>
      <c r="K446" s="210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225</v>
      </c>
      <c r="AU446" s="220" t="s">
        <v>83</v>
      </c>
      <c r="AV446" s="12" t="s">
        <v>106</v>
      </c>
      <c r="AW446" s="12" t="s">
        <v>32</v>
      </c>
      <c r="AX446" s="12" t="s">
        <v>83</v>
      </c>
      <c r="AY446" s="220" t="s">
        <v>219</v>
      </c>
    </row>
    <row r="447" spans="1:65" s="2" customFormat="1" ht="24" customHeight="1">
      <c r="A447" s="32"/>
      <c r="B447" s="33"/>
      <c r="C447" s="231" t="s">
        <v>917</v>
      </c>
      <c r="D447" s="231" t="s">
        <v>288</v>
      </c>
      <c r="E447" s="232" t="s">
        <v>918</v>
      </c>
      <c r="F447" s="233" t="s">
        <v>919</v>
      </c>
      <c r="G447" s="234" t="s">
        <v>510</v>
      </c>
      <c r="H447" s="235">
        <v>4</v>
      </c>
      <c r="I447" s="236"/>
      <c r="J447" s="237">
        <f>ROUND(I447*H447,2)</f>
        <v>0</v>
      </c>
      <c r="K447" s="238"/>
      <c r="L447" s="239"/>
      <c r="M447" s="240" t="s">
        <v>1</v>
      </c>
      <c r="N447" s="241" t="s">
        <v>40</v>
      </c>
      <c r="O447" s="69"/>
      <c r="P447" s="205">
        <f>O447*H447</f>
        <v>0</v>
      </c>
      <c r="Q447" s="205">
        <v>5.3E-3</v>
      </c>
      <c r="R447" s="205">
        <f>Q447*H447</f>
        <v>2.12E-2</v>
      </c>
      <c r="S447" s="205">
        <v>0</v>
      </c>
      <c r="T447" s="206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207" t="s">
        <v>275</v>
      </c>
      <c r="AT447" s="207" t="s">
        <v>288</v>
      </c>
      <c r="AU447" s="207" t="s">
        <v>83</v>
      </c>
      <c r="AY447" s="15" t="s">
        <v>219</v>
      </c>
      <c r="BE447" s="208">
        <f>IF(N447="základní",J447,0)</f>
        <v>0</v>
      </c>
      <c r="BF447" s="208">
        <f>IF(N447="snížená",J447,0)</f>
        <v>0</v>
      </c>
      <c r="BG447" s="208">
        <f>IF(N447="zákl. přenesená",J447,0)</f>
        <v>0</v>
      </c>
      <c r="BH447" s="208">
        <f>IF(N447="sníž. přenesená",J447,0)</f>
        <v>0</v>
      </c>
      <c r="BI447" s="208">
        <f>IF(N447="nulová",J447,0)</f>
        <v>0</v>
      </c>
      <c r="BJ447" s="15" t="s">
        <v>83</v>
      </c>
      <c r="BK447" s="208">
        <f>ROUND(I447*H447,2)</f>
        <v>0</v>
      </c>
      <c r="BL447" s="15" t="s">
        <v>168</v>
      </c>
      <c r="BM447" s="207" t="s">
        <v>920</v>
      </c>
    </row>
    <row r="448" spans="1:65" s="13" customFormat="1" ht="11.25">
      <c r="B448" s="221"/>
      <c r="C448" s="222"/>
      <c r="D448" s="211" t="s">
        <v>225</v>
      </c>
      <c r="E448" s="223" t="s">
        <v>1</v>
      </c>
      <c r="F448" s="224" t="s">
        <v>921</v>
      </c>
      <c r="G448" s="222"/>
      <c r="H448" s="223" t="s">
        <v>1</v>
      </c>
      <c r="I448" s="225"/>
      <c r="J448" s="222"/>
      <c r="K448" s="222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225</v>
      </c>
      <c r="AU448" s="230" t="s">
        <v>83</v>
      </c>
      <c r="AV448" s="13" t="s">
        <v>83</v>
      </c>
      <c r="AW448" s="13" t="s">
        <v>32</v>
      </c>
      <c r="AX448" s="13" t="s">
        <v>75</v>
      </c>
      <c r="AY448" s="230" t="s">
        <v>219</v>
      </c>
    </row>
    <row r="449" spans="1:65" s="12" customFormat="1" ht="11.25">
      <c r="B449" s="209"/>
      <c r="C449" s="210"/>
      <c r="D449" s="211" t="s">
        <v>225</v>
      </c>
      <c r="E449" s="212" t="s">
        <v>922</v>
      </c>
      <c r="F449" s="213" t="s">
        <v>923</v>
      </c>
      <c r="G449" s="210"/>
      <c r="H449" s="214">
        <v>4</v>
      </c>
      <c r="I449" s="215"/>
      <c r="J449" s="210"/>
      <c r="K449" s="210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225</v>
      </c>
      <c r="AU449" s="220" t="s">
        <v>83</v>
      </c>
      <c r="AV449" s="12" t="s">
        <v>106</v>
      </c>
      <c r="AW449" s="12" t="s">
        <v>32</v>
      </c>
      <c r="AX449" s="12" t="s">
        <v>83</v>
      </c>
      <c r="AY449" s="220" t="s">
        <v>219</v>
      </c>
    </row>
    <row r="450" spans="1:65" s="2" customFormat="1" ht="24" customHeight="1">
      <c r="A450" s="32"/>
      <c r="B450" s="33"/>
      <c r="C450" s="195" t="s">
        <v>924</v>
      </c>
      <c r="D450" s="195" t="s">
        <v>220</v>
      </c>
      <c r="E450" s="196" t="s">
        <v>925</v>
      </c>
      <c r="F450" s="197" t="s">
        <v>926</v>
      </c>
      <c r="G450" s="198" t="s">
        <v>288</v>
      </c>
      <c r="H450" s="199">
        <v>47</v>
      </c>
      <c r="I450" s="200"/>
      <c r="J450" s="201">
        <f>ROUND(I450*H450,2)</f>
        <v>0</v>
      </c>
      <c r="K450" s="202"/>
      <c r="L450" s="37"/>
      <c r="M450" s="203" t="s">
        <v>1</v>
      </c>
      <c r="N450" s="204" t="s">
        <v>40</v>
      </c>
      <c r="O450" s="69"/>
      <c r="P450" s="205">
        <f>O450*H450</f>
        <v>0</v>
      </c>
      <c r="Q450" s="205">
        <v>0</v>
      </c>
      <c r="R450" s="205">
        <f>Q450*H450</f>
        <v>0</v>
      </c>
      <c r="S450" s="205">
        <v>0</v>
      </c>
      <c r="T450" s="206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207" t="s">
        <v>168</v>
      </c>
      <c r="AT450" s="207" t="s">
        <v>220</v>
      </c>
      <c r="AU450" s="207" t="s">
        <v>83</v>
      </c>
      <c r="AY450" s="15" t="s">
        <v>219</v>
      </c>
      <c r="BE450" s="208">
        <f>IF(N450="základní",J450,0)</f>
        <v>0</v>
      </c>
      <c r="BF450" s="208">
        <f>IF(N450="snížená",J450,0)</f>
        <v>0</v>
      </c>
      <c r="BG450" s="208">
        <f>IF(N450="zákl. přenesená",J450,0)</f>
        <v>0</v>
      </c>
      <c r="BH450" s="208">
        <f>IF(N450="sníž. přenesená",J450,0)</f>
        <v>0</v>
      </c>
      <c r="BI450" s="208">
        <f>IF(N450="nulová",J450,0)</f>
        <v>0</v>
      </c>
      <c r="BJ450" s="15" t="s">
        <v>83</v>
      </c>
      <c r="BK450" s="208">
        <f>ROUND(I450*H450,2)</f>
        <v>0</v>
      </c>
      <c r="BL450" s="15" t="s">
        <v>168</v>
      </c>
      <c r="BM450" s="207" t="s">
        <v>927</v>
      </c>
    </row>
    <row r="451" spans="1:65" s="12" customFormat="1" ht="11.25">
      <c r="B451" s="209"/>
      <c r="C451" s="210"/>
      <c r="D451" s="211" t="s">
        <v>225</v>
      </c>
      <c r="E451" s="212" t="s">
        <v>928</v>
      </c>
      <c r="F451" s="213" t="s">
        <v>550</v>
      </c>
      <c r="G451" s="210"/>
      <c r="H451" s="214">
        <v>47</v>
      </c>
      <c r="I451" s="215"/>
      <c r="J451" s="210"/>
      <c r="K451" s="210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225</v>
      </c>
      <c r="AU451" s="220" t="s">
        <v>83</v>
      </c>
      <c r="AV451" s="12" t="s">
        <v>106</v>
      </c>
      <c r="AW451" s="12" t="s">
        <v>32</v>
      </c>
      <c r="AX451" s="12" t="s">
        <v>83</v>
      </c>
      <c r="AY451" s="220" t="s">
        <v>219</v>
      </c>
    </row>
    <row r="452" spans="1:65" s="2" customFormat="1" ht="16.5" customHeight="1">
      <c r="A452" s="32"/>
      <c r="B452" s="33"/>
      <c r="C452" s="231" t="s">
        <v>929</v>
      </c>
      <c r="D452" s="231" t="s">
        <v>288</v>
      </c>
      <c r="E452" s="232" t="s">
        <v>930</v>
      </c>
      <c r="F452" s="233" t="s">
        <v>931</v>
      </c>
      <c r="G452" s="234" t="s">
        <v>288</v>
      </c>
      <c r="H452" s="235">
        <v>47</v>
      </c>
      <c r="I452" s="236"/>
      <c r="J452" s="237">
        <f>ROUND(I452*H452,2)</f>
        <v>0</v>
      </c>
      <c r="K452" s="238"/>
      <c r="L452" s="239"/>
      <c r="M452" s="240" t="s">
        <v>1</v>
      </c>
      <c r="N452" s="241" t="s">
        <v>40</v>
      </c>
      <c r="O452" s="69"/>
      <c r="P452" s="205">
        <f>O452*H452</f>
        <v>0</v>
      </c>
      <c r="Q452" s="205">
        <v>8.8999999999999996E-2</v>
      </c>
      <c r="R452" s="205">
        <f>Q452*H452</f>
        <v>4.1829999999999998</v>
      </c>
      <c r="S452" s="205">
        <v>0</v>
      </c>
      <c r="T452" s="206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207" t="s">
        <v>275</v>
      </c>
      <c r="AT452" s="207" t="s">
        <v>288</v>
      </c>
      <c r="AU452" s="207" t="s">
        <v>83</v>
      </c>
      <c r="AY452" s="15" t="s">
        <v>219</v>
      </c>
      <c r="BE452" s="208">
        <f>IF(N452="základní",J452,0)</f>
        <v>0</v>
      </c>
      <c r="BF452" s="208">
        <f>IF(N452="snížená",J452,0)</f>
        <v>0</v>
      </c>
      <c r="BG452" s="208">
        <f>IF(N452="zákl. přenesená",J452,0)</f>
        <v>0</v>
      </c>
      <c r="BH452" s="208">
        <f>IF(N452="sníž. přenesená",J452,0)</f>
        <v>0</v>
      </c>
      <c r="BI452" s="208">
        <f>IF(N452="nulová",J452,0)</f>
        <v>0</v>
      </c>
      <c r="BJ452" s="15" t="s">
        <v>83</v>
      </c>
      <c r="BK452" s="208">
        <f>ROUND(I452*H452,2)</f>
        <v>0</v>
      </c>
      <c r="BL452" s="15" t="s">
        <v>168</v>
      </c>
      <c r="BM452" s="207" t="s">
        <v>932</v>
      </c>
    </row>
    <row r="453" spans="1:65" s="12" customFormat="1" ht="11.25">
      <c r="B453" s="209"/>
      <c r="C453" s="210"/>
      <c r="D453" s="211" t="s">
        <v>225</v>
      </c>
      <c r="E453" s="212" t="s">
        <v>933</v>
      </c>
      <c r="F453" s="213" t="s">
        <v>550</v>
      </c>
      <c r="G453" s="210"/>
      <c r="H453" s="214">
        <v>47</v>
      </c>
      <c r="I453" s="215"/>
      <c r="J453" s="210"/>
      <c r="K453" s="210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225</v>
      </c>
      <c r="AU453" s="220" t="s">
        <v>83</v>
      </c>
      <c r="AV453" s="12" t="s">
        <v>106</v>
      </c>
      <c r="AW453" s="12" t="s">
        <v>32</v>
      </c>
      <c r="AX453" s="12" t="s">
        <v>83</v>
      </c>
      <c r="AY453" s="220" t="s">
        <v>219</v>
      </c>
    </row>
    <row r="454" spans="1:65" s="2" customFormat="1" ht="24" customHeight="1">
      <c r="A454" s="32"/>
      <c r="B454" s="33"/>
      <c r="C454" s="195" t="s">
        <v>934</v>
      </c>
      <c r="D454" s="195" t="s">
        <v>220</v>
      </c>
      <c r="E454" s="196" t="s">
        <v>935</v>
      </c>
      <c r="F454" s="197" t="s">
        <v>936</v>
      </c>
      <c r="G454" s="198" t="s">
        <v>510</v>
      </c>
      <c r="H454" s="199">
        <v>7</v>
      </c>
      <c r="I454" s="200"/>
      <c r="J454" s="201">
        <f>ROUND(I454*H454,2)</f>
        <v>0</v>
      </c>
      <c r="K454" s="202"/>
      <c r="L454" s="37"/>
      <c r="M454" s="203" t="s">
        <v>1</v>
      </c>
      <c r="N454" s="204" t="s">
        <v>40</v>
      </c>
      <c r="O454" s="69"/>
      <c r="P454" s="205">
        <f>O454*H454</f>
        <v>0</v>
      </c>
      <c r="Q454" s="205">
        <v>0</v>
      </c>
      <c r="R454" s="205">
        <f>Q454*H454</f>
        <v>0</v>
      </c>
      <c r="S454" s="205">
        <v>0</v>
      </c>
      <c r="T454" s="206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207" t="s">
        <v>168</v>
      </c>
      <c r="AT454" s="207" t="s">
        <v>220</v>
      </c>
      <c r="AU454" s="207" t="s">
        <v>83</v>
      </c>
      <c r="AY454" s="15" t="s">
        <v>219</v>
      </c>
      <c r="BE454" s="208">
        <f>IF(N454="základní",J454,0)</f>
        <v>0</v>
      </c>
      <c r="BF454" s="208">
        <f>IF(N454="snížená",J454,0)</f>
        <v>0</v>
      </c>
      <c r="BG454" s="208">
        <f>IF(N454="zákl. přenesená",J454,0)</f>
        <v>0</v>
      </c>
      <c r="BH454" s="208">
        <f>IF(N454="sníž. přenesená",J454,0)</f>
        <v>0</v>
      </c>
      <c r="BI454" s="208">
        <f>IF(N454="nulová",J454,0)</f>
        <v>0</v>
      </c>
      <c r="BJ454" s="15" t="s">
        <v>83</v>
      </c>
      <c r="BK454" s="208">
        <f>ROUND(I454*H454,2)</f>
        <v>0</v>
      </c>
      <c r="BL454" s="15" t="s">
        <v>168</v>
      </c>
      <c r="BM454" s="207" t="s">
        <v>937</v>
      </c>
    </row>
    <row r="455" spans="1:65" s="12" customFormat="1" ht="11.25">
      <c r="B455" s="209"/>
      <c r="C455" s="210"/>
      <c r="D455" s="211" t="s">
        <v>225</v>
      </c>
      <c r="E455" s="212" t="s">
        <v>938</v>
      </c>
      <c r="F455" s="213" t="s">
        <v>268</v>
      </c>
      <c r="G455" s="210"/>
      <c r="H455" s="214">
        <v>7</v>
      </c>
      <c r="I455" s="215"/>
      <c r="J455" s="210"/>
      <c r="K455" s="210"/>
      <c r="L455" s="216"/>
      <c r="M455" s="217"/>
      <c r="N455" s="218"/>
      <c r="O455" s="218"/>
      <c r="P455" s="218"/>
      <c r="Q455" s="218"/>
      <c r="R455" s="218"/>
      <c r="S455" s="218"/>
      <c r="T455" s="219"/>
      <c r="AT455" s="220" t="s">
        <v>225</v>
      </c>
      <c r="AU455" s="220" t="s">
        <v>83</v>
      </c>
      <c r="AV455" s="12" t="s">
        <v>106</v>
      </c>
      <c r="AW455" s="12" t="s">
        <v>32</v>
      </c>
      <c r="AX455" s="12" t="s">
        <v>83</v>
      </c>
      <c r="AY455" s="220" t="s">
        <v>219</v>
      </c>
    </row>
    <row r="456" spans="1:65" s="2" customFormat="1" ht="16.5" customHeight="1">
      <c r="A456" s="32"/>
      <c r="B456" s="33"/>
      <c r="C456" s="231" t="s">
        <v>939</v>
      </c>
      <c r="D456" s="231" t="s">
        <v>288</v>
      </c>
      <c r="E456" s="232" t="s">
        <v>940</v>
      </c>
      <c r="F456" s="233" t="s">
        <v>941</v>
      </c>
      <c r="G456" s="234" t="s">
        <v>510</v>
      </c>
      <c r="H456" s="235">
        <v>7</v>
      </c>
      <c r="I456" s="236"/>
      <c r="J456" s="237">
        <f>ROUND(I456*H456,2)</f>
        <v>0</v>
      </c>
      <c r="K456" s="238"/>
      <c r="L456" s="239"/>
      <c r="M456" s="240" t="s">
        <v>1</v>
      </c>
      <c r="N456" s="241" t="s">
        <v>40</v>
      </c>
      <c r="O456" s="69"/>
      <c r="P456" s="205">
        <f>O456*H456</f>
        <v>0</v>
      </c>
      <c r="Q456" s="205">
        <v>8.9999999999999993E-3</v>
      </c>
      <c r="R456" s="205">
        <f>Q456*H456</f>
        <v>6.3E-2</v>
      </c>
      <c r="S456" s="205">
        <v>0</v>
      </c>
      <c r="T456" s="206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207" t="s">
        <v>275</v>
      </c>
      <c r="AT456" s="207" t="s">
        <v>288</v>
      </c>
      <c r="AU456" s="207" t="s">
        <v>83</v>
      </c>
      <c r="AY456" s="15" t="s">
        <v>219</v>
      </c>
      <c r="BE456" s="208">
        <f>IF(N456="základní",J456,0)</f>
        <v>0</v>
      </c>
      <c r="BF456" s="208">
        <f>IF(N456="snížená",J456,0)</f>
        <v>0</v>
      </c>
      <c r="BG456" s="208">
        <f>IF(N456="zákl. přenesená",J456,0)</f>
        <v>0</v>
      </c>
      <c r="BH456" s="208">
        <f>IF(N456="sníž. přenesená",J456,0)</f>
        <v>0</v>
      </c>
      <c r="BI456" s="208">
        <f>IF(N456="nulová",J456,0)</f>
        <v>0</v>
      </c>
      <c r="BJ456" s="15" t="s">
        <v>83</v>
      </c>
      <c r="BK456" s="208">
        <f>ROUND(I456*H456,2)</f>
        <v>0</v>
      </c>
      <c r="BL456" s="15" t="s">
        <v>168</v>
      </c>
      <c r="BM456" s="207" t="s">
        <v>942</v>
      </c>
    </row>
    <row r="457" spans="1:65" s="12" customFormat="1" ht="11.25">
      <c r="B457" s="209"/>
      <c r="C457" s="210"/>
      <c r="D457" s="211" t="s">
        <v>225</v>
      </c>
      <c r="E457" s="212" t="s">
        <v>943</v>
      </c>
      <c r="F457" s="213" t="s">
        <v>268</v>
      </c>
      <c r="G457" s="210"/>
      <c r="H457" s="214">
        <v>7</v>
      </c>
      <c r="I457" s="215"/>
      <c r="J457" s="210"/>
      <c r="K457" s="210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225</v>
      </c>
      <c r="AU457" s="220" t="s">
        <v>83</v>
      </c>
      <c r="AV457" s="12" t="s">
        <v>106</v>
      </c>
      <c r="AW457" s="12" t="s">
        <v>32</v>
      </c>
      <c r="AX457" s="12" t="s">
        <v>83</v>
      </c>
      <c r="AY457" s="220" t="s">
        <v>219</v>
      </c>
    </row>
    <row r="458" spans="1:65" s="2" customFormat="1" ht="24" customHeight="1">
      <c r="A458" s="32"/>
      <c r="B458" s="33"/>
      <c r="C458" s="195" t="s">
        <v>944</v>
      </c>
      <c r="D458" s="195" t="s">
        <v>220</v>
      </c>
      <c r="E458" s="196" t="s">
        <v>945</v>
      </c>
      <c r="F458" s="197" t="s">
        <v>946</v>
      </c>
      <c r="G458" s="198" t="s">
        <v>510</v>
      </c>
      <c r="H458" s="199">
        <v>33</v>
      </c>
      <c r="I458" s="200"/>
      <c r="J458" s="201">
        <f>ROUND(I458*H458,2)</f>
        <v>0</v>
      </c>
      <c r="K458" s="202"/>
      <c r="L458" s="37"/>
      <c r="M458" s="203" t="s">
        <v>1</v>
      </c>
      <c r="N458" s="204" t="s">
        <v>40</v>
      </c>
      <c r="O458" s="69"/>
      <c r="P458" s="205">
        <f>O458*H458</f>
        <v>0</v>
      </c>
      <c r="Q458" s="205">
        <v>0.11241</v>
      </c>
      <c r="R458" s="205">
        <f>Q458*H458</f>
        <v>3.70953</v>
      </c>
      <c r="S458" s="205">
        <v>0</v>
      </c>
      <c r="T458" s="206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207" t="s">
        <v>168</v>
      </c>
      <c r="AT458" s="207" t="s">
        <v>220</v>
      </c>
      <c r="AU458" s="207" t="s">
        <v>83</v>
      </c>
      <c r="AY458" s="15" t="s">
        <v>219</v>
      </c>
      <c r="BE458" s="208">
        <f>IF(N458="základní",J458,0)</f>
        <v>0</v>
      </c>
      <c r="BF458" s="208">
        <f>IF(N458="snížená",J458,0)</f>
        <v>0</v>
      </c>
      <c r="BG458" s="208">
        <f>IF(N458="zákl. přenesená",J458,0)</f>
        <v>0</v>
      </c>
      <c r="BH458" s="208">
        <f>IF(N458="sníž. přenesená",J458,0)</f>
        <v>0</v>
      </c>
      <c r="BI458" s="208">
        <f>IF(N458="nulová",J458,0)</f>
        <v>0</v>
      </c>
      <c r="BJ458" s="15" t="s">
        <v>83</v>
      </c>
      <c r="BK458" s="208">
        <f>ROUND(I458*H458,2)</f>
        <v>0</v>
      </c>
      <c r="BL458" s="15" t="s">
        <v>168</v>
      </c>
      <c r="BM458" s="207" t="s">
        <v>947</v>
      </c>
    </row>
    <row r="459" spans="1:65" s="12" customFormat="1" ht="11.25">
      <c r="B459" s="209"/>
      <c r="C459" s="210"/>
      <c r="D459" s="211" t="s">
        <v>225</v>
      </c>
      <c r="E459" s="212" t="s">
        <v>948</v>
      </c>
      <c r="F459" s="213" t="s">
        <v>462</v>
      </c>
      <c r="G459" s="210"/>
      <c r="H459" s="214">
        <v>33</v>
      </c>
      <c r="I459" s="215"/>
      <c r="J459" s="210"/>
      <c r="K459" s="210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225</v>
      </c>
      <c r="AU459" s="220" t="s">
        <v>83</v>
      </c>
      <c r="AV459" s="12" t="s">
        <v>106</v>
      </c>
      <c r="AW459" s="12" t="s">
        <v>32</v>
      </c>
      <c r="AX459" s="12" t="s">
        <v>83</v>
      </c>
      <c r="AY459" s="220" t="s">
        <v>219</v>
      </c>
    </row>
    <row r="460" spans="1:65" s="2" customFormat="1" ht="16.5" customHeight="1">
      <c r="A460" s="32"/>
      <c r="B460" s="33"/>
      <c r="C460" s="231" t="s">
        <v>949</v>
      </c>
      <c r="D460" s="231" t="s">
        <v>288</v>
      </c>
      <c r="E460" s="232" t="s">
        <v>950</v>
      </c>
      <c r="F460" s="233" t="s">
        <v>951</v>
      </c>
      <c r="G460" s="234" t="s">
        <v>510</v>
      </c>
      <c r="H460" s="235">
        <v>24</v>
      </c>
      <c r="I460" s="236"/>
      <c r="J460" s="237">
        <f>ROUND(I460*H460,2)</f>
        <v>0</v>
      </c>
      <c r="K460" s="238"/>
      <c r="L460" s="239"/>
      <c r="M460" s="240" t="s">
        <v>1</v>
      </c>
      <c r="N460" s="241" t="s">
        <v>40</v>
      </c>
      <c r="O460" s="69"/>
      <c r="P460" s="205">
        <f>O460*H460</f>
        <v>0</v>
      </c>
      <c r="Q460" s="205">
        <v>6.1000000000000004E-3</v>
      </c>
      <c r="R460" s="205">
        <f>Q460*H460</f>
        <v>0.1464</v>
      </c>
      <c r="S460" s="205">
        <v>0</v>
      </c>
      <c r="T460" s="206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207" t="s">
        <v>275</v>
      </c>
      <c r="AT460" s="207" t="s">
        <v>288</v>
      </c>
      <c r="AU460" s="207" t="s">
        <v>83</v>
      </c>
      <c r="AY460" s="15" t="s">
        <v>219</v>
      </c>
      <c r="BE460" s="208">
        <f>IF(N460="základní",J460,0)</f>
        <v>0</v>
      </c>
      <c r="BF460" s="208">
        <f>IF(N460="snížená",J460,0)</f>
        <v>0</v>
      </c>
      <c r="BG460" s="208">
        <f>IF(N460="zákl. přenesená",J460,0)</f>
        <v>0</v>
      </c>
      <c r="BH460" s="208">
        <f>IF(N460="sníž. přenesená",J460,0)</f>
        <v>0</v>
      </c>
      <c r="BI460" s="208">
        <f>IF(N460="nulová",J460,0)</f>
        <v>0</v>
      </c>
      <c r="BJ460" s="15" t="s">
        <v>83</v>
      </c>
      <c r="BK460" s="208">
        <f>ROUND(I460*H460,2)</f>
        <v>0</v>
      </c>
      <c r="BL460" s="15" t="s">
        <v>168</v>
      </c>
      <c r="BM460" s="207" t="s">
        <v>952</v>
      </c>
    </row>
    <row r="461" spans="1:65" s="12" customFormat="1" ht="11.25">
      <c r="B461" s="209"/>
      <c r="C461" s="210"/>
      <c r="D461" s="211" t="s">
        <v>225</v>
      </c>
      <c r="E461" s="212" t="s">
        <v>953</v>
      </c>
      <c r="F461" s="213" t="s">
        <v>397</v>
      </c>
      <c r="G461" s="210"/>
      <c r="H461" s="214">
        <v>24</v>
      </c>
      <c r="I461" s="215"/>
      <c r="J461" s="210"/>
      <c r="K461" s="210"/>
      <c r="L461" s="216"/>
      <c r="M461" s="217"/>
      <c r="N461" s="218"/>
      <c r="O461" s="218"/>
      <c r="P461" s="218"/>
      <c r="Q461" s="218"/>
      <c r="R461" s="218"/>
      <c r="S461" s="218"/>
      <c r="T461" s="219"/>
      <c r="AT461" s="220" t="s">
        <v>225</v>
      </c>
      <c r="AU461" s="220" t="s">
        <v>83</v>
      </c>
      <c r="AV461" s="12" t="s">
        <v>106</v>
      </c>
      <c r="AW461" s="12" t="s">
        <v>32</v>
      </c>
      <c r="AX461" s="12" t="s">
        <v>83</v>
      </c>
      <c r="AY461" s="220" t="s">
        <v>219</v>
      </c>
    </row>
    <row r="462" spans="1:65" s="2" customFormat="1" ht="16.5" customHeight="1">
      <c r="A462" s="32"/>
      <c r="B462" s="33"/>
      <c r="C462" s="231" t="s">
        <v>954</v>
      </c>
      <c r="D462" s="231" t="s">
        <v>288</v>
      </c>
      <c r="E462" s="232" t="s">
        <v>955</v>
      </c>
      <c r="F462" s="233" t="s">
        <v>956</v>
      </c>
      <c r="G462" s="234" t="s">
        <v>510</v>
      </c>
      <c r="H462" s="235">
        <v>9</v>
      </c>
      <c r="I462" s="236"/>
      <c r="J462" s="237">
        <f>ROUND(I462*H462,2)</f>
        <v>0</v>
      </c>
      <c r="K462" s="238"/>
      <c r="L462" s="239"/>
      <c r="M462" s="240" t="s">
        <v>1</v>
      </c>
      <c r="N462" s="241" t="s">
        <v>40</v>
      </c>
      <c r="O462" s="69"/>
      <c r="P462" s="205">
        <f>O462*H462</f>
        <v>0</v>
      </c>
      <c r="Q462" s="205">
        <v>6.4999999999999997E-3</v>
      </c>
      <c r="R462" s="205">
        <f>Q462*H462</f>
        <v>5.8499999999999996E-2</v>
      </c>
      <c r="S462" s="205">
        <v>0</v>
      </c>
      <c r="T462" s="206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207" t="s">
        <v>275</v>
      </c>
      <c r="AT462" s="207" t="s">
        <v>288</v>
      </c>
      <c r="AU462" s="207" t="s">
        <v>83</v>
      </c>
      <c r="AY462" s="15" t="s">
        <v>219</v>
      </c>
      <c r="BE462" s="208">
        <f>IF(N462="základní",J462,0)</f>
        <v>0</v>
      </c>
      <c r="BF462" s="208">
        <f>IF(N462="snížená",J462,0)</f>
        <v>0</v>
      </c>
      <c r="BG462" s="208">
        <f>IF(N462="zákl. přenesená",J462,0)</f>
        <v>0</v>
      </c>
      <c r="BH462" s="208">
        <f>IF(N462="sníž. přenesená",J462,0)</f>
        <v>0</v>
      </c>
      <c r="BI462" s="208">
        <f>IF(N462="nulová",J462,0)</f>
        <v>0</v>
      </c>
      <c r="BJ462" s="15" t="s">
        <v>83</v>
      </c>
      <c r="BK462" s="208">
        <f>ROUND(I462*H462,2)</f>
        <v>0</v>
      </c>
      <c r="BL462" s="15" t="s">
        <v>168</v>
      </c>
      <c r="BM462" s="207" t="s">
        <v>957</v>
      </c>
    </row>
    <row r="463" spans="1:65" s="13" customFormat="1" ht="11.25">
      <c r="B463" s="221"/>
      <c r="C463" s="222"/>
      <c r="D463" s="211" t="s">
        <v>225</v>
      </c>
      <c r="E463" s="223" t="s">
        <v>1</v>
      </c>
      <c r="F463" s="224" t="s">
        <v>958</v>
      </c>
      <c r="G463" s="222"/>
      <c r="H463" s="223" t="s">
        <v>1</v>
      </c>
      <c r="I463" s="225"/>
      <c r="J463" s="222"/>
      <c r="K463" s="222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225</v>
      </c>
      <c r="AU463" s="230" t="s">
        <v>83</v>
      </c>
      <c r="AV463" s="13" t="s">
        <v>83</v>
      </c>
      <c r="AW463" s="13" t="s">
        <v>32</v>
      </c>
      <c r="AX463" s="13" t="s">
        <v>75</v>
      </c>
      <c r="AY463" s="230" t="s">
        <v>219</v>
      </c>
    </row>
    <row r="464" spans="1:65" s="12" customFormat="1" ht="11.25">
      <c r="B464" s="209"/>
      <c r="C464" s="210"/>
      <c r="D464" s="211" t="s">
        <v>225</v>
      </c>
      <c r="E464" s="212" t="s">
        <v>959</v>
      </c>
      <c r="F464" s="213" t="s">
        <v>285</v>
      </c>
      <c r="G464" s="210"/>
      <c r="H464" s="214">
        <v>9</v>
      </c>
      <c r="I464" s="215"/>
      <c r="J464" s="210"/>
      <c r="K464" s="210"/>
      <c r="L464" s="216"/>
      <c r="M464" s="217"/>
      <c r="N464" s="218"/>
      <c r="O464" s="218"/>
      <c r="P464" s="218"/>
      <c r="Q464" s="218"/>
      <c r="R464" s="218"/>
      <c r="S464" s="218"/>
      <c r="T464" s="219"/>
      <c r="AT464" s="220" t="s">
        <v>225</v>
      </c>
      <c r="AU464" s="220" t="s">
        <v>83</v>
      </c>
      <c r="AV464" s="12" t="s">
        <v>106</v>
      </c>
      <c r="AW464" s="12" t="s">
        <v>32</v>
      </c>
      <c r="AX464" s="12" t="s">
        <v>83</v>
      </c>
      <c r="AY464" s="220" t="s">
        <v>219</v>
      </c>
    </row>
    <row r="465" spans="1:65" s="2" customFormat="1" ht="16.5" customHeight="1">
      <c r="A465" s="32"/>
      <c r="B465" s="33"/>
      <c r="C465" s="231" t="s">
        <v>960</v>
      </c>
      <c r="D465" s="231" t="s">
        <v>288</v>
      </c>
      <c r="E465" s="232" t="s">
        <v>961</v>
      </c>
      <c r="F465" s="233" t="s">
        <v>962</v>
      </c>
      <c r="G465" s="234" t="s">
        <v>510</v>
      </c>
      <c r="H465" s="235">
        <v>24</v>
      </c>
      <c r="I465" s="236"/>
      <c r="J465" s="237">
        <f>ROUND(I465*H465,2)</f>
        <v>0</v>
      </c>
      <c r="K465" s="238"/>
      <c r="L465" s="239"/>
      <c r="M465" s="240" t="s">
        <v>1</v>
      </c>
      <c r="N465" s="241" t="s">
        <v>40</v>
      </c>
      <c r="O465" s="69"/>
      <c r="P465" s="205">
        <f>O465*H465</f>
        <v>0</v>
      </c>
      <c r="Q465" s="205">
        <v>3.0000000000000001E-3</v>
      </c>
      <c r="R465" s="205">
        <f>Q465*H465</f>
        <v>7.2000000000000008E-2</v>
      </c>
      <c r="S465" s="205">
        <v>0</v>
      </c>
      <c r="T465" s="206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207" t="s">
        <v>275</v>
      </c>
      <c r="AT465" s="207" t="s">
        <v>288</v>
      </c>
      <c r="AU465" s="207" t="s">
        <v>83</v>
      </c>
      <c r="AY465" s="15" t="s">
        <v>219</v>
      </c>
      <c r="BE465" s="208">
        <f>IF(N465="základní",J465,0)</f>
        <v>0</v>
      </c>
      <c r="BF465" s="208">
        <f>IF(N465="snížená",J465,0)</f>
        <v>0</v>
      </c>
      <c r="BG465" s="208">
        <f>IF(N465="zákl. přenesená",J465,0)</f>
        <v>0</v>
      </c>
      <c r="BH465" s="208">
        <f>IF(N465="sníž. přenesená",J465,0)</f>
        <v>0</v>
      </c>
      <c r="BI465" s="208">
        <f>IF(N465="nulová",J465,0)</f>
        <v>0</v>
      </c>
      <c r="BJ465" s="15" t="s">
        <v>83</v>
      </c>
      <c r="BK465" s="208">
        <f>ROUND(I465*H465,2)</f>
        <v>0</v>
      </c>
      <c r="BL465" s="15" t="s">
        <v>168</v>
      </c>
      <c r="BM465" s="207" t="s">
        <v>963</v>
      </c>
    </row>
    <row r="466" spans="1:65" s="12" customFormat="1" ht="11.25">
      <c r="B466" s="209"/>
      <c r="C466" s="210"/>
      <c r="D466" s="211" t="s">
        <v>225</v>
      </c>
      <c r="E466" s="212" t="s">
        <v>964</v>
      </c>
      <c r="F466" s="213" t="s">
        <v>397</v>
      </c>
      <c r="G466" s="210"/>
      <c r="H466" s="214">
        <v>24</v>
      </c>
      <c r="I466" s="215"/>
      <c r="J466" s="210"/>
      <c r="K466" s="210"/>
      <c r="L466" s="216"/>
      <c r="M466" s="217"/>
      <c r="N466" s="218"/>
      <c r="O466" s="218"/>
      <c r="P466" s="218"/>
      <c r="Q466" s="218"/>
      <c r="R466" s="218"/>
      <c r="S466" s="218"/>
      <c r="T466" s="219"/>
      <c r="AT466" s="220" t="s">
        <v>225</v>
      </c>
      <c r="AU466" s="220" t="s">
        <v>83</v>
      </c>
      <c r="AV466" s="12" t="s">
        <v>106</v>
      </c>
      <c r="AW466" s="12" t="s">
        <v>32</v>
      </c>
      <c r="AX466" s="12" t="s">
        <v>83</v>
      </c>
      <c r="AY466" s="220" t="s">
        <v>219</v>
      </c>
    </row>
    <row r="467" spans="1:65" s="2" customFormat="1" ht="16.5" customHeight="1">
      <c r="A467" s="32"/>
      <c r="B467" s="33"/>
      <c r="C467" s="231" t="s">
        <v>965</v>
      </c>
      <c r="D467" s="231" t="s">
        <v>288</v>
      </c>
      <c r="E467" s="232" t="s">
        <v>966</v>
      </c>
      <c r="F467" s="233" t="s">
        <v>967</v>
      </c>
      <c r="G467" s="234" t="s">
        <v>510</v>
      </c>
      <c r="H467" s="235">
        <v>9</v>
      </c>
      <c r="I467" s="236"/>
      <c r="J467" s="237">
        <f>ROUND(I467*H467,2)</f>
        <v>0</v>
      </c>
      <c r="K467" s="238"/>
      <c r="L467" s="239"/>
      <c r="M467" s="240" t="s">
        <v>1</v>
      </c>
      <c r="N467" s="241" t="s">
        <v>40</v>
      </c>
      <c r="O467" s="69"/>
      <c r="P467" s="205">
        <f>O467*H467</f>
        <v>0</v>
      </c>
      <c r="Q467" s="205">
        <v>3.3E-3</v>
      </c>
      <c r="R467" s="205">
        <f>Q467*H467</f>
        <v>2.9700000000000001E-2</v>
      </c>
      <c r="S467" s="205">
        <v>0</v>
      </c>
      <c r="T467" s="206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207" t="s">
        <v>275</v>
      </c>
      <c r="AT467" s="207" t="s">
        <v>288</v>
      </c>
      <c r="AU467" s="207" t="s">
        <v>83</v>
      </c>
      <c r="AY467" s="15" t="s">
        <v>219</v>
      </c>
      <c r="BE467" s="208">
        <f>IF(N467="základní",J467,0)</f>
        <v>0</v>
      </c>
      <c r="BF467" s="208">
        <f>IF(N467="snížená",J467,0)</f>
        <v>0</v>
      </c>
      <c r="BG467" s="208">
        <f>IF(N467="zákl. přenesená",J467,0)</f>
        <v>0</v>
      </c>
      <c r="BH467" s="208">
        <f>IF(N467="sníž. přenesená",J467,0)</f>
        <v>0</v>
      </c>
      <c r="BI467" s="208">
        <f>IF(N467="nulová",J467,0)</f>
        <v>0</v>
      </c>
      <c r="BJ467" s="15" t="s">
        <v>83</v>
      </c>
      <c r="BK467" s="208">
        <f>ROUND(I467*H467,2)</f>
        <v>0</v>
      </c>
      <c r="BL467" s="15" t="s">
        <v>168</v>
      </c>
      <c r="BM467" s="207" t="s">
        <v>968</v>
      </c>
    </row>
    <row r="468" spans="1:65" s="12" customFormat="1" ht="11.25">
      <c r="B468" s="209"/>
      <c r="C468" s="210"/>
      <c r="D468" s="211" t="s">
        <v>225</v>
      </c>
      <c r="E468" s="212" t="s">
        <v>969</v>
      </c>
      <c r="F468" s="213" t="s">
        <v>285</v>
      </c>
      <c r="G468" s="210"/>
      <c r="H468" s="214">
        <v>9</v>
      </c>
      <c r="I468" s="215"/>
      <c r="J468" s="210"/>
      <c r="K468" s="210"/>
      <c r="L468" s="216"/>
      <c r="M468" s="217"/>
      <c r="N468" s="218"/>
      <c r="O468" s="218"/>
      <c r="P468" s="218"/>
      <c r="Q468" s="218"/>
      <c r="R468" s="218"/>
      <c r="S468" s="218"/>
      <c r="T468" s="219"/>
      <c r="AT468" s="220" t="s">
        <v>225</v>
      </c>
      <c r="AU468" s="220" t="s">
        <v>83</v>
      </c>
      <c r="AV468" s="12" t="s">
        <v>106</v>
      </c>
      <c r="AW468" s="12" t="s">
        <v>32</v>
      </c>
      <c r="AX468" s="12" t="s">
        <v>83</v>
      </c>
      <c r="AY468" s="220" t="s">
        <v>219</v>
      </c>
    </row>
    <row r="469" spans="1:65" s="2" customFormat="1" ht="16.5" customHeight="1">
      <c r="A469" s="32"/>
      <c r="B469" s="33"/>
      <c r="C469" s="231" t="s">
        <v>970</v>
      </c>
      <c r="D469" s="231" t="s">
        <v>288</v>
      </c>
      <c r="E469" s="232" t="s">
        <v>971</v>
      </c>
      <c r="F469" s="233" t="s">
        <v>972</v>
      </c>
      <c r="G469" s="234" t="s">
        <v>510</v>
      </c>
      <c r="H469" s="235">
        <v>22</v>
      </c>
      <c r="I469" s="236"/>
      <c r="J469" s="237">
        <f>ROUND(I469*H469,2)</f>
        <v>0</v>
      </c>
      <c r="K469" s="238"/>
      <c r="L469" s="239"/>
      <c r="M469" s="240" t="s">
        <v>1</v>
      </c>
      <c r="N469" s="241" t="s">
        <v>40</v>
      </c>
      <c r="O469" s="69"/>
      <c r="P469" s="205">
        <f>O469*H469</f>
        <v>0</v>
      </c>
      <c r="Q469" s="205">
        <v>4.0000000000000002E-4</v>
      </c>
      <c r="R469" s="205">
        <f>Q469*H469</f>
        <v>8.8000000000000005E-3</v>
      </c>
      <c r="S469" s="205">
        <v>0</v>
      </c>
      <c r="T469" s="206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207" t="s">
        <v>275</v>
      </c>
      <c r="AT469" s="207" t="s">
        <v>288</v>
      </c>
      <c r="AU469" s="207" t="s">
        <v>83</v>
      </c>
      <c r="AY469" s="15" t="s">
        <v>219</v>
      </c>
      <c r="BE469" s="208">
        <f>IF(N469="základní",J469,0)</f>
        <v>0</v>
      </c>
      <c r="BF469" s="208">
        <f>IF(N469="snížená",J469,0)</f>
        <v>0</v>
      </c>
      <c r="BG469" s="208">
        <f>IF(N469="zákl. přenesená",J469,0)</f>
        <v>0</v>
      </c>
      <c r="BH469" s="208">
        <f>IF(N469="sníž. přenesená",J469,0)</f>
        <v>0</v>
      </c>
      <c r="BI469" s="208">
        <f>IF(N469="nulová",J469,0)</f>
        <v>0</v>
      </c>
      <c r="BJ469" s="15" t="s">
        <v>83</v>
      </c>
      <c r="BK469" s="208">
        <f>ROUND(I469*H469,2)</f>
        <v>0</v>
      </c>
      <c r="BL469" s="15" t="s">
        <v>168</v>
      </c>
      <c r="BM469" s="207" t="s">
        <v>973</v>
      </c>
    </row>
    <row r="470" spans="1:65" s="12" customFormat="1" ht="11.25">
      <c r="B470" s="209"/>
      <c r="C470" s="210"/>
      <c r="D470" s="211" t="s">
        <v>225</v>
      </c>
      <c r="E470" s="212" t="s">
        <v>974</v>
      </c>
      <c r="F470" s="213" t="s">
        <v>975</v>
      </c>
      <c r="G470" s="210"/>
      <c r="H470" s="214">
        <v>22</v>
      </c>
      <c r="I470" s="215"/>
      <c r="J470" s="210"/>
      <c r="K470" s="210"/>
      <c r="L470" s="216"/>
      <c r="M470" s="217"/>
      <c r="N470" s="218"/>
      <c r="O470" s="218"/>
      <c r="P470" s="218"/>
      <c r="Q470" s="218"/>
      <c r="R470" s="218"/>
      <c r="S470" s="218"/>
      <c r="T470" s="219"/>
      <c r="AT470" s="220" t="s">
        <v>225</v>
      </c>
      <c r="AU470" s="220" t="s">
        <v>83</v>
      </c>
      <c r="AV470" s="12" t="s">
        <v>106</v>
      </c>
      <c r="AW470" s="12" t="s">
        <v>32</v>
      </c>
      <c r="AX470" s="12" t="s">
        <v>83</v>
      </c>
      <c r="AY470" s="220" t="s">
        <v>219</v>
      </c>
    </row>
    <row r="471" spans="1:65" s="2" customFormat="1" ht="16.5" customHeight="1">
      <c r="A471" s="32"/>
      <c r="B471" s="33"/>
      <c r="C471" s="231" t="s">
        <v>976</v>
      </c>
      <c r="D471" s="231" t="s">
        <v>288</v>
      </c>
      <c r="E471" s="232" t="s">
        <v>977</v>
      </c>
      <c r="F471" s="233" t="s">
        <v>978</v>
      </c>
      <c r="G471" s="234" t="s">
        <v>510</v>
      </c>
      <c r="H471" s="235">
        <v>18</v>
      </c>
      <c r="I471" s="236"/>
      <c r="J471" s="237">
        <f>ROUND(I471*H471,2)</f>
        <v>0</v>
      </c>
      <c r="K471" s="238"/>
      <c r="L471" s="239"/>
      <c r="M471" s="240" t="s">
        <v>1</v>
      </c>
      <c r="N471" s="241" t="s">
        <v>40</v>
      </c>
      <c r="O471" s="69"/>
      <c r="P471" s="205">
        <f>O471*H471</f>
        <v>0</v>
      </c>
      <c r="Q471" s="205">
        <v>1E-4</v>
      </c>
      <c r="R471" s="205">
        <f>Q471*H471</f>
        <v>1.8000000000000002E-3</v>
      </c>
      <c r="S471" s="205">
        <v>0</v>
      </c>
      <c r="T471" s="206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207" t="s">
        <v>275</v>
      </c>
      <c r="AT471" s="207" t="s">
        <v>288</v>
      </c>
      <c r="AU471" s="207" t="s">
        <v>83</v>
      </c>
      <c r="AY471" s="15" t="s">
        <v>219</v>
      </c>
      <c r="BE471" s="208">
        <f>IF(N471="základní",J471,0)</f>
        <v>0</v>
      </c>
      <c r="BF471" s="208">
        <f>IF(N471="snížená",J471,0)</f>
        <v>0</v>
      </c>
      <c r="BG471" s="208">
        <f>IF(N471="zákl. přenesená",J471,0)</f>
        <v>0</v>
      </c>
      <c r="BH471" s="208">
        <f>IF(N471="sníž. přenesená",J471,0)</f>
        <v>0</v>
      </c>
      <c r="BI471" s="208">
        <f>IF(N471="nulová",J471,0)</f>
        <v>0</v>
      </c>
      <c r="BJ471" s="15" t="s">
        <v>83</v>
      </c>
      <c r="BK471" s="208">
        <f>ROUND(I471*H471,2)</f>
        <v>0</v>
      </c>
      <c r="BL471" s="15" t="s">
        <v>168</v>
      </c>
      <c r="BM471" s="207" t="s">
        <v>979</v>
      </c>
    </row>
    <row r="472" spans="1:65" s="12" customFormat="1" ht="11.25">
      <c r="B472" s="209"/>
      <c r="C472" s="210"/>
      <c r="D472" s="211" t="s">
        <v>225</v>
      </c>
      <c r="E472" s="212" t="s">
        <v>980</v>
      </c>
      <c r="F472" s="213" t="s">
        <v>340</v>
      </c>
      <c r="G472" s="210"/>
      <c r="H472" s="214">
        <v>18</v>
      </c>
      <c r="I472" s="215"/>
      <c r="J472" s="210"/>
      <c r="K472" s="210"/>
      <c r="L472" s="216"/>
      <c r="M472" s="217"/>
      <c r="N472" s="218"/>
      <c r="O472" s="218"/>
      <c r="P472" s="218"/>
      <c r="Q472" s="218"/>
      <c r="R472" s="218"/>
      <c r="S472" s="218"/>
      <c r="T472" s="219"/>
      <c r="AT472" s="220" t="s">
        <v>225</v>
      </c>
      <c r="AU472" s="220" t="s">
        <v>83</v>
      </c>
      <c r="AV472" s="12" t="s">
        <v>106</v>
      </c>
      <c r="AW472" s="12" t="s">
        <v>32</v>
      </c>
      <c r="AX472" s="12" t="s">
        <v>83</v>
      </c>
      <c r="AY472" s="220" t="s">
        <v>219</v>
      </c>
    </row>
    <row r="473" spans="1:65" s="2" customFormat="1" ht="16.5" customHeight="1">
      <c r="A473" s="32"/>
      <c r="B473" s="33"/>
      <c r="C473" s="231" t="s">
        <v>981</v>
      </c>
      <c r="D473" s="231" t="s">
        <v>288</v>
      </c>
      <c r="E473" s="232" t="s">
        <v>982</v>
      </c>
      <c r="F473" s="233" t="s">
        <v>983</v>
      </c>
      <c r="G473" s="234" t="s">
        <v>510</v>
      </c>
      <c r="H473" s="235">
        <v>1</v>
      </c>
      <c r="I473" s="236"/>
      <c r="J473" s="237">
        <f>ROUND(I473*H473,2)</f>
        <v>0</v>
      </c>
      <c r="K473" s="238"/>
      <c r="L473" s="239"/>
      <c r="M473" s="240" t="s">
        <v>1</v>
      </c>
      <c r="N473" s="241" t="s">
        <v>40</v>
      </c>
      <c r="O473" s="69"/>
      <c r="P473" s="205">
        <f>O473*H473</f>
        <v>0</v>
      </c>
      <c r="Q473" s="205">
        <v>1.4999999999999999E-4</v>
      </c>
      <c r="R473" s="205">
        <f>Q473*H473</f>
        <v>1.4999999999999999E-4</v>
      </c>
      <c r="S473" s="205">
        <v>0</v>
      </c>
      <c r="T473" s="206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207" t="s">
        <v>275</v>
      </c>
      <c r="AT473" s="207" t="s">
        <v>288</v>
      </c>
      <c r="AU473" s="207" t="s">
        <v>83</v>
      </c>
      <c r="AY473" s="15" t="s">
        <v>219</v>
      </c>
      <c r="BE473" s="208">
        <f>IF(N473="základní",J473,0)</f>
        <v>0</v>
      </c>
      <c r="BF473" s="208">
        <f>IF(N473="snížená",J473,0)</f>
        <v>0</v>
      </c>
      <c r="BG473" s="208">
        <f>IF(N473="zákl. přenesená",J473,0)</f>
        <v>0</v>
      </c>
      <c r="BH473" s="208">
        <f>IF(N473="sníž. přenesená",J473,0)</f>
        <v>0</v>
      </c>
      <c r="BI473" s="208">
        <f>IF(N473="nulová",J473,0)</f>
        <v>0</v>
      </c>
      <c r="BJ473" s="15" t="s">
        <v>83</v>
      </c>
      <c r="BK473" s="208">
        <f>ROUND(I473*H473,2)</f>
        <v>0</v>
      </c>
      <c r="BL473" s="15" t="s">
        <v>168</v>
      </c>
      <c r="BM473" s="207" t="s">
        <v>984</v>
      </c>
    </row>
    <row r="474" spans="1:65" s="12" customFormat="1" ht="11.25">
      <c r="B474" s="209"/>
      <c r="C474" s="210"/>
      <c r="D474" s="211" t="s">
        <v>225</v>
      </c>
      <c r="E474" s="212" t="s">
        <v>985</v>
      </c>
      <c r="F474" s="213" t="s">
        <v>83</v>
      </c>
      <c r="G474" s="210"/>
      <c r="H474" s="214">
        <v>1</v>
      </c>
      <c r="I474" s="215"/>
      <c r="J474" s="210"/>
      <c r="K474" s="210"/>
      <c r="L474" s="216"/>
      <c r="M474" s="217"/>
      <c r="N474" s="218"/>
      <c r="O474" s="218"/>
      <c r="P474" s="218"/>
      <c r="Q474" s="218"/>
      <c r="R474" s="218"/>
      <c r="S474" s="218"/>
      <c r="T474" s="219"/>
      <c r="AT474" s="220" t="s">
        <v>225</v>
      </c>
      <c r="AU474" s="220" t="s">
        <v>83</v>
      </c>
      <c r="AV474" s="12" t="s">
        <v>106</v>
      </c>
      <c r="AW474" s="12" t="s">
        <v>32</v>
      </c>
      <c r="AX474" s="12" t="s">
        <v>83</v>
      </c>
      <c r="AY474" s="220" t="s">
        <v>219</v>
      </c>
    </row>
    <row r="475" spans="1:65" s="2" customFormat="1" ht="16.5" customHeight="1">
      <c r="A475" s="32"/>
      <c r="B475" s="33"/>
      <c r="C475" s="231" t="s">
        <v>986</v>
      </c>
      <c r="D475" s="231" t="s">
        <v>288</v>
      </c>
      <c r="E475" s="232" t="s">
        <v>987</v>
      </c>
      <c r="F475" s="233" t="s">
        <v>988</v>
      </c>
      <c r="G475" s="234" t="s">
        <v>510</v>
      </c>
      <c r="H475" s="235">
        <v>45</v>
      </c>
      <c r="I475" s="236"/>
      <c r="J475" s="237">
        <f>ROUND(I475*H475,2)</f>
        <v>0</v>
      </c>
      <c r="K475" s="238"/>
      <c r="L475" s="239"/>
      <c r="M475" s="240" t="s">
        <v>1</v>
      </c>
      <c r="N475" s="241" t="s">
        <v>40</v>
      </c>
      <c r="O475" s="69"/>
      <c r="P475" s="205">
        <f>O475*H475</f>
        <v>0</v>
      </c>
      <c r="Q475" s="205">
        <v>3.5E-4</v>
      </c>
      <c r="R475" s="205">
        <f>Q475*H475</f>
        <v>1.575E-2</v>
      </c>
      <c r="S475" s="205">
        <v>0</v>
      </c>
      <c r="T475" s="206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207" t="s">
        <v>275</v>
      </c>
      <c r="AT475" s="207" t="s">
        <v>288</v>
      </c>
      <c r="AU475" s="207" t="s">
        <v>83</v>
      </c>
      <c r="AY475" s="15" t="s">
        <v>219</v>
      </c>
      <c r="BE475" s="208">
        <f>IF(N475="základní",J475,0)</f>
        <v>0</v>
      </c>
      <c r="BF475" s="208">
        <f>IF(N475="snížená",J475,0)</f>
        <v>0</v>
      </c>
      <c r="BG475" s="208">
        <f>IF(N475="zákl. přenesená",J475,0)</f>
        <v>0</v>
      </c>
      <c r="BH475" s="208">
        <f>IF(N475="sníž. přenesená",J475,0)</f>
        <v>0</v>
      </c>
      <c r="BI475" s="208">
        <f>IF(N475="nulová",J475,0)</f>
        <v>0</v>
      </c>
      <c r="BJ475" s="15" t="s">
        <v>83</v>
      </c>
      <c r="BK475" s="208">
        <f>ROUND(I475*H475,2)</f>
        <v>0</v>
      </c>
      <c r="BL475" s="15" t="s">
        <v>168</v>
      </c>
      <c r="BM475" s="207" t="s">
        <v>989</v>
      </c>
    </row>
    <row r="476" spans="1:65" s="12" customFormat="1" ht="11.25">
      <c r="B476" s="209"/>
      <c r="C476" s="210"/>
      <c r="D476" s="211" t="s">
        <v>225</v>
      </c>
      <c r="E476" s="212" t="s">
        <v>990</v>
      </c>
      <c r="F476" s="213" t="s">
        <v>536</v>
      </c>
      <c r="G476" s="210"/>
      <c r="H476" s="214">
        <v>45</v>
      </c>
      <c r="I476" s="215"/>
      <c r="J476" s="210"/>
      <c r="K476" s="210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225</v>
      </c>
      <c r="AU476" s="220" t="s">
        <v>83</v>
      </c>
      <c r="AV476" s="12" t="s">
        <v>106</v>
      </c>
      <c r="AW476" s="12" t="s">
        <v>32</v>
      </c>
      <c r="AX476" s="12" t="s">
        <v>83</v>
      </c>
      <c r="AY476" s="220" t="s">
        <v>219</v>
      </c>
    </row>
    <row r="477" spans="1:65" s="2" customFormat="1" ht="16.5" customHeight="1">
      <c r="A477" s="32"/>
      <c r="B477" s="33"/>
      <c r="C477" s="231" t="s">
        <v>991</v>
      </c>
      <c r="D477" s="231" t="s">
        <v>288</v>
      </c>
      <c r="E477" s="232" t="s">
        <v>992</v>
      </c>
      <c r="F477" s="233" t="s">
        <v>993</v>
      </c>
      <c r="G477" s="234" t="s">
        <v>288</v>
      </c>
      <c r="H477" s="235">
        <v>5</v>
      </c>
      <c r="I477" s="236"/>
      <c r="J477" s="237">
        <f>ROUND(I477*H477,2)</f>
        <v>0</v>
      </c>
      <c r="K477" s="238"/>
      <c r="L477" s="239"/>
      <c r="M477" s="240" t="s">
        <v>1</v>
      </c>
      <c r="N477" s="241" t="s">
        <v>40</v>
      </c>
      <c r="O477" s="69"/>
      <c r="P477" s="205">
        <f>O477*H477</f>
        <v>0</v>
      </c>
      <c r="Q477" s="205">
        <v>8.0000000000000007E-5</v>
      </c>
      <c r="R477" s="205">
        <f>Q477*H477</f>
        <v>4.0000000000000002E-4</v>
      </c>
      <c r="S477" s="205">
        <v>0</v>
      </c>
      <c r="T477" s="206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207" t="s">
        <v>275</v>
      </c>
      <c r="AT477" s="207" t="s">
        <v>288</v>
      </c>
      <c r="AU477" s="207" t="s">
        <v>83</v>
      </c>
      <c r="AY477" s="15" t="s">
        <v>219</v>
      </c>
      <c r="BE477" s="208">
        <f>IF(N477="základní",J477,0)</f>
        <v>0</v>
      </c>
      <c r="BF477" s="208">
        <f>IF(N477="snížená",J477,0)</f>
        <v>0</v>
      </c>
      <c r="BG477" s="208">
        <f>IF(N477="zákl. přenesená",J477,0)</f>
        <v>0</v>
      </c>
      <c r="BH477" s="208">
        <f>IF(N477="sníž. přenesená",J477,0)</f>
        <v>0</v>
      </c>
      <c r="BI477" s="208">
        <f>IF(N477="nulová",J477,0)</f>
        <v>0</v>
      </c>
      <c r="BJ477" s="15" t="s">
        <v>83</v>
      </c>
      <c r="BK477" s="208">
        <f>ROUND(I477*H477,2)</f>
        <v>0</v>
      </c>
      <c r="BL477" s="15" t="s">
        <v>168</v>
      </c>
      <c r="BM477" s="207" t="s">
        <v>994</v>
      </c>
    </row>
    <row r="478" spans="1:65" s="12" customFormat="1" ht="11.25">
      <c r="B478" s="209"/>
      <c r="C478" s="210"/>
      <c r="D478" s="211" t="s">
        <v>225</v>
      </c>
      <c r="E478" s="212" t="s">
        <v>995</v>
      </c>
      <c r="F478" s="213" t="s">
        <v>251</v>
      </c>
      <c r="G478" s="210"/>
      <c r="H478" s="214">
        <v>5</v>
      </c>
      <c r="I478" s="215"/>
      <c r="J478" s="210"/>
      <c r="K478" s="210"/>
      <c r="L478" s="216"/>
      <c r="M478" s="217"/>
      <c r="N478" s="218"/>
      <c r="O478" s="218"/>
      <c r="P478" s="218"/>
      <c r="Q478" s="218"/>
      <c r="R478" s="218"/>
      <c r="S478" s="218"/>
      <c r="T478" s="219"/>
      <c r="AT478" s="220" t="s">
        <v>225</v>
      </c>
      <c r="AU478" s="220" t="s">
        <v>83</v>
      </c>
      <c r="AV478" s="12" t="s">
        <v>106</v>
      </c>
      <c r="AW478" s="12" t="s">
        <v>32</v>
      </c>
      <c r="AX478" s="12" t="s">
        <v>83</v>
      </c>
      <c r="AY478" s="220" t="s">
        <v>219</v>
      </c>
    </row>
    <row r="479" spans="1:65" s="2" customFormat="1" ht="24" customHeight="1">
      <c r="A479" s="32"/>
      <c r="B479" s="33"/>
      <c r="C479" s="195" t="s">
        <v>996</v>
      </c>
      <c r="D479" s="195" t="s">
        <v>220</v>
      </c>
      <c r="E479" s="196" t="s">
        <v>997</v>
      </c>
      <c r="F479" s="197" t="s">
        <v>998</v>
      </c>
      <c r="G479" s="198" t="s">
        <v>288</v>
      </c>
      <c r="H479" s="199">
        <v>2870</v>
      </c>
      <c r="I479" s="200"/>
      <c r="J479" s="201">
        <f>ROUND(I479*H479,2)</f>
        <v>0</v>
      </c>
      <c r="K479" s="202"/>
      <c r="L479" s="37"/>
      <c r="M479" s="203" t="s">
        <v>1</v>
      </c>
      <c r="N479" s="204" t="s">
        <v>40</v>
      </c>
      <c r="O479" s="69"/>
      <c r="P479" s="205">
        <f>O479*H479</f>
        <v>0</v>
      </c>
      <c r="Q479" s="205">
        <v>1.1E-4</v>
      </c>
      <c r="R479" s="205">
        <f>Q479*H479</f>
        <v>0.31570000000000004</v>
      </c>
      <c r="S479" s="205">
        <v>0</v>
      </c>
      <c r="T479" s="206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207" t="s">
        <v>168</v>
      </c>
      <c r="AT479" s="207" t="s">
        <v>220</v>
      </c>
      <c r="AU479" s="207" t="s">
        <v>83</v>
      </c>
      <c r="AY479" s="15" t="s">
        <v>219</v>
      </c>
      <c r="BE479" s="208">
        <f>IF(N479="základní",J479,0)</f>
        <v>0</v>
      </c>
      <c r="BF479" s="208">
        <f>IF(N479="snížená",J479,0)</f>
        <v>0</v>
      </c>
      <c r="BG479" s="208">
        <f>IF(N479="zákl. přenesená",J479,0)</f>
        <v>0</v>
      </c>
      <c r="BH479" s="208">
        <f>IF(N479="sníž. přenesená",J479,0)</f>
        <v>0</v>
      </c>
      <c r="BI479" s="208">
        <f>IF(N479="nulová",J479,0)</f>
        <v>0</v>
      </c>
      <c r="BJ479" s="15" t="s">
        <v>83</v>
      </c>
      <c r="BK479" s="208">
        <f>ROUND(I479*H479,2)</f>
        <v>0</v>
      </c>
      <c r="BL479" s="15" t="s">
        <v>168</v>
      </c>
      <c r="BM479" s="207" t="s">
        <v>999</v>
      </c>
    </row>
    <row r="480" spans="1:65" s="12" customFormat="1" ht="11.25">
      <c r="B480" s="209"/>
      <c r="C480" s="210"/>
      <c r="D480" s="211" t="s">
        <v>225</v>
      </c>
      <c r="E480" s="212" t="s">
        <v>1000</v>
      </c>
      <c r="F480" s="213" t="s">
        <v>1001</v>
      </c>
      <c r="G480" s="210"/>
      <c r="H480" s="214">
        <v>2870</v>
      </c>
      <c r="I480" s="215"/>
      <c r="J480" s="210"/>
      <c r="K480" s="210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225</v>
      </c>
      <c r="AU480" s="220" t="s">
        <v>83</v>
      </c>
      <c r="AV480" s="12" t="s">
        <v>106</v>
      </c>
      <c r="AW480" s="12" t="s">
        <v>32</v>
      </c>
      <c r="AX480" s="12" t="s">
        <v>83</v>
      </c>
      <c r="AY480" s="220" t="s">
        <v>219</v>
      </c>
    </row>
    <row r="481" spans="1:65" s="2" customFormat="1" ht="24" customHeight="1">
      <c r="A481" s="32"/>
      <c r="B481" s="33"/>
      <c r="C481" s="195" t="s">
        <v>1002</v>
      </c>
      <c r="D481" s="195" t="s">
        <v>220</v>
      </c>
      <c r="E481" s="196" t="s">
        <v>1003</v>
      </c>
      <c r="F481" s="197" t="s">
        <v>1004</v>
      </c>
      <c r="G481" s="198" t="s">
        <v>288</v>
      </c>
      <c r="H481" s="199">
        <v>116</v>
      </c>
      <c r="I481" s="200"/>
      <c r="J481" s="201">
        <f>ROUND(I481*H481,2)</f>
        <v>0</v>
      </c>
      <c r="K481" s="202"/>
      <c r="L481" s="37"/>
      <c r="M481" s="203" t="s">
        <v>1</v>
      </c>
      <c r="N481" s="204" t="s">
        <v>40</v>
      </c>
      <c r="O481" s="69"/>
      <c r="P481" s="205">
        <f>O481*H481</f>
        <v>0</v>
      </c>
      <c r="Q481" s="205">
        <v>1.1E-4</v>
      </c>
      <c r="R481" s="205">
        <f>Q481*H481</f>
        <v>1.2760000000000001E-2</v>
      </c>
      <c r="S481" s="205">
        <v>0</v>
      </c>
      <c r="T481" s="206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207" t="s">
        <v>168</v>
      </c>
      <c r="AT481" s="207" t="s">
        <v>220</v>
      </c>
      <c r="AU481" s="207" t="s">
        <v>83</v>
      </c>
      <c r="AY481" s="15" t="s">
        <v>219</v>
      </c>
      <c r="BE481" s="208">
        <f>IF(N481="základní",J481,0)</f>
        <v>0</v>
      </c>
      <c r="BF481" s="208">
        <f>IF(N481="snížená",J481,0)</f>
        <v>0</v>
      </c>
      <c r="BG481" s="208">
        <f>IF(N481="zákl. přenesená",J481,0)</f>
        <v>0</v>
      </c>
      <c r="BH481" s="208">
        <f>IF(N481="sníž. přenesená",J481,0)</f>
        <v>0</v>
      </c>
      <c r="BI481" s="208">
        <f>IF(N481="nulová",J481,0)</f>
        <v>0</v>
      </c>
      <c r="BJ481" s="15" t="s">
        <v>83</v>
      </c>
      <c r="BK481" s="208">
        <f>ROUND(I481*H481,2)</f>
        <v>0</v>
      </c>
      <c r="BL481" s="15" t="s">
        <v>168</v>
      </c>
      <c r="BM481" s="207" t="s">
        <v>1005</v>
      </c>
    </row>
    <row r="482" spans="1:65" s="12" customFormat="1" ht="11.25">
      <c r="B482" s="209"/>
      <c r="C482" s="210"/>
      <c r="D482" s="211" t="s">
        <v>225</v>
      </c>
      <c r="E482" s="212" t="s">
        <v>1006</v>
      </c>
      <c r="F482" s="213" t="s">
        <v>954</v>
      </c>
      <c r="G482" s="210"/>
      <c r="H482" s="214">
        <v>116</v>
      </c>
      <c r="I482" s="215"/>
      <c r="J482" s="210"/>
      <c r="K482" s="210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225</v>
      </c>
      <c r="AU482" s="220" t="s">
        <v>83</v>
      </c>
      <c r="AV482" s="12" t="s">
        <v>106</v>
      </c>
      <c r="AW482" s="12" t="s">
        <v>32</v>
      </c>
      <c r="AX482" s="12" t="s">
        <v>83</v>
      </c>
      <c r="AY482" s="220" t="s">
        <v>219</v>
      </c>
    </row>
    <row r="483" spans="1:65" s="2" customFormat="1" ht="24" customHeight="1">
      <c r="A483" s="32"/>
      <c r="B483" s="33"/>
      <c r="C483" s="195" t="s">
        <v>1007</v>
      </c>
      <c r="D483" s="195" t="s">
        <v>220</v>
      </c>
      <c r="E483" s="196" t="s">
        <v>1008</v>
      </c>
      <c r="F483" s="197" t="s">
        <v>1009</v>
      </c>
      <c r="G483" s="198" t="s">
        <v>223</v>
      </c>
      <c r="H483" s="199">
        <v>34.4</v>
      </c>
      <c r="I483" s="200"/>
      <c r="J483" s="201">
        <f>ROUND(I483*H483,2)</f>
        <v>0</v>
      </c>
      <c r="K483" s="202"/>
      <c r="L483" s="37"/>
      <c r="M483" s="203" t="s">
        <v>1</v>
      </c>
      <c r="N483" s="204" t="s">
        <v>40</v>
      </c>
      <c r="O483" s="69"/>
      <c r="P483" s="205">
        <f>O483*H483</f>
        <v>0</v>
      </c>
      <c r="Q483" s="205">
        <v>8.4999999999999995E-4</v>
      </c>
      <c r="R483" s="205">
        <f>Q483*H483</f>
        <v>2.9239999999999999E-2</v>
      </c>
      <c r="S483" s="205">
        <v>0</v>
      </c>
      <c r="T483" s="206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207" t="s">
        <v>168</v>
      </c>
      <c r="AT483" s="207" t="s">
        <v>220</v>
      </c>
      <c r="AU483" s="207" t="s">
        <v>83</v>
      </c>
      <c r="AY483" s="15" t="s">
        <v>219</v>
      </c>
      <c r="BE483" s="208">
        <f>IF(N483="základní",J483,0)</f>
        <v>0</v>
      </c>
      <c r="BF483" s="208">
        <f>IF(N483="snížená",J483,0)</f>
        <v>0</v>
      </c>
      <c r="BG483" s="208">
        <f>IF(N483="zákl. přenesená",J483,0)</f>
        <v>0</v>
      </c>
      <c r="BH483" s="208">
        <f>IF(N483="sníž. přenesená",J483,0)</f>
        <v>0</v>
      </c>
      <c r="BI483" s="208">
        <f>IF(N483="nulová",J483,0)</f>
        <v>0</v>
      </c>
      <c r="BJ483" s="15" t="s">
        <v>83</v>
      </c>
      <c r="BK483" s="208">
        <f>ROUND(I483*H483,2)</f>
        <v>0</v>
      </c>
      <c r="BL483" s="15" t="s">
        <v>168</v>
      </c>
      <c r="BM483" s="207" t="s">
        <v>1010</v>
      </c>
    </row>
    <row r="484" spans="1:65" s="13" customFormat="1" ht="11.25">
      <c r="B484" s="221"/>
      <c r="C484" s="222"/>
      <c r="D484" s="211" t="s">
        <v>225</v>
      </c>
      <c r="E484" s="223" t="s">
        <v>1</v>
      </c>
      <c r="F484" s="224" t="s">
        <v>1011</v>
      </c>
      <c r="G484" s="222"/>
      <c r="H484" s="223" t="s">
        <v>1</v>
      </c>
      <c r="I484" s="225"/>
      <c r="J484" s="222"/>
      <c r="K484" s="222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225</v>
      </c>
      <c r="AU484" s="230" t="s">
        <v>83</v>
      </c>
      <c r="AV484" s="13" t="s">
        <v>83</v>
      </c>
      <c r="AW484" s="13" t="s">
        <v>32</v>
      </c>
      <c r="AX484" s="13" t="s">
        <v>75</v>
      </c>
      <c r="AY484" s="230" t="s">
        <v>219</v>
      </c>
    </row>
    <row r="485" spans="1:65" s="12" customFormat="1" ht="11.25">
      <c r="B485" s="209"/>
      <c r="C485" s="210"/>
      <c r="D485" s="211" t="s">
        <v>225</v>
      </c>
      <c r="E485" s="212" t="s">
        <v>1012</v>
      </c>
      <c r="F485" s="213" t="s">
        <v>1013</v>
      </c>
      <c r="G485" s="210"/>
      <c r="H485" s="214">
        <v>34.4</v>
      </c>
      <c r="I485" s="215"/>
      <c r="J485" s="210"/>
      <c r="K485" s="210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225</v>
      </c>
      <c r="AU485" s="220" t="s">
        <v>83</v>
      </c>
      <c r="AV485" s="12" t="s">
        <v>106</v>
      </c>
      <c r="AW485" s="12" t="s">
        <v>32</v>
      </c>
      <c r="AX485" s="12" t="s">
        <v>83</v>
      </c>
      <c r="AY485" s="220" t="s">
        <v>219</v>
      </c>
    </row>
    <row r="486" spans="1:65" s="2" customFormat="1" ht="16.5" customHeight="1">
      <c r="A486" s="32"/>
      <c r="B486" s="33"/>
      <c r="C486" s="195" t="s">
        <v>1014</v>
      </c>
      <c r="D486" s="195" t="s">
        <v>220</v>
      </c>
      <c r="E486" s="196" t="s">
        <v>1015</v>
      </c>
      <c r="F486" s="197" t="s">
        <v>1016</v>
      </c>
      <c r="G486" s="198" t="s">
        <v>288</v>
      </c>
      <c r="H486" s="199">
        <v>116</v>
      </c>
      <c r="I486" s="200"/>
      <c r="J486" s="201">
        <f>ROUND(I486*H486,2)</f>
        <v>0</v>
      </c>
      <c r="K486" s="202"/>
      <c r="L486" s="37"/>
      <c r="M486" s="203" t="s">
        <v>1</v>
      </c>
      <c r="N486" s="204" t="s">
        <v>40</v>
      </c>
      <c r="O486" s="69"/>
      <c r="P486" s="205">
        <f>O486*H486</f>
        <v>0</v>
      </c>
      <c r="Q486" s="205">
        <v>0</v>
      </c>
      <c r="R486" s="205">
        <f>Q486*H486</f>
        <v>0</v>
      </c>
      <c r="S486" s="205">
        <v>0</v>
      </c>
      <c r="T486" s="206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207" t="s">
        <v>168</v>
      </c>
      <c r="AT486" s="207" t="s">
        <v>220</v>
      </c>
      <c r="AU486" s="207" t="s">
        <v>83</v>
      </c>
      <c r="AY486" s="15" t="s">
        <v>219</v>
      </c>
      <c r="BE486" s="208">
        <f>IF(N486="základní",J486,0)</f>
        <v>0</v>
      </c>
      <c r="BF486" s="208">
        <f>IF(N486="snížená",J486,0)</f>
        <v>0</v>
      </c>
      <c r="BG486" s="208">
        <f>IF(N486="zákl. přenesená",J486,0)</f>
        <v>0</v>
      </c>
      <c r="BH486" s="208">
        <f>IF(N486="sníž. přenesená",J486,0)</f>
        <v>0</v>
      </c>
      <c r="BI486" s="208">
        <f>IF(N486="nulová",J486,0)</f>
        <v>0</v>
      </c>
      <c r="BJ486" s="15" t="s">
        <v>83</v>
      </c>
      <c r="BK486" s="208">
        <f>ROUND(I486*H486,2)</f>
        <v>0</v>
      </c>
      <c r="BL486" s="15" t="s">
        <v>168</v>
      </c>
      <c r="BM486" s="207" t="s">
        <v>1017</v>
      </c>
    </row>
    <row r="487" spans="1:65" s="12" customFormat="1" ht="11.25">
      <c r="B487" s="209"/>
      <c r="C487" s="210"/>
      <c r="D487" s="211" t="s">
        <v>225</v>
      </c>
      <c r="E487" s="212" t="s">
        <v>1018</v>
      </c>
      <c r="F487" s="213" t="s">
        <v>954</v>
      </c>
      <c r="G487" s="210"/>
      <c r="H487" s="214">
        <v>116</v>
      </c>
      <c r="I487" s="215"/>
      <c r="J487" s="210"/>
      <c r="K487" s="210"/>
      <c r="L487" s="216"/>
      <c r="M487" s="217"/>
      <c r="N487" s="218"/>
      <c r="O487" s="218"/>
      <c r="P487" s="218"/>
      <c r="Q487" s="218"/>
      <c r="R487" s="218"/>
      <c r="S487" s="218"/>
      <c r="T487" s="219"/>
      <c r="AT487" s="220" t="s">
        <v>225</v>
      </c>
      <c r="AU487" s="220" t="s">
        <v>83</v>
      </c>
      <c r="AV487" s="12" t="s">
        <v>106</v>
      </c>
      <c r="AW487" s="12" t="s">
        <v>32</v>
      </c>
      <c r="AX487" s="12" t="s">
        <v>83</v>
      </c>
      <c r="AY487" s="220" t="s">
        <v>219</v>
      </c>
    </row>
    <row r="488" spans="1:65" s="2" customFormat="1" ht="16.5" customHeight="1">
      <c r="A488" s="32"/>
      <c r="B488" s="33"/>
      <c r="C488" s="195" t="s">
        <v>1019</v>
      </c>
      <c r="D488" s="195" t="s">
        <v>220</v>
      </c>
      <c r="E488" s="196" t="s">
        <v>1020</v>
      </c>
      <c r="F488" s="197" t="s">
        <v>1021</v>
      </c>
      <c r="G488" s="198" t="s">
        <v>223</v>
      </c>
      <c r="H488" s="199">
        <v>34.4</v>
      </c>
      <c r="I488" s="200"/>
      <c r="J488" s="201">
        <f>ROUND(I488*H488,2)</f>
        <v>0</v>
      </c>
      <c r="K488" s="202"/>
      <c r="L488" s="37"/>
      <c r="M488" s="203" t="s">
        <v>1</v>
      </c>
      <c r="N488" s="204" t="s">
        <v>40</v>
      </c>
      <c r="O488" s="69"/>
      <c r="P488" s="205">
        <f>O488*H488</f>
        <v>0</v>
      </c>
      <c r="Q488" s="205">
        <v>1.0000000000000001E-5</v>
      </c>
      <c r="R488" s="205">
        <f>Q488*H488</f>
        <v>3.4400000000000001E-4</v>
      </c>
      <c r="S488" s="205">
        <v>0</v>
      </c>
      <c r="T488" s="206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207" t="s">
        <v>168</v>
      </c>
      <c r="AT488" s="207" t="s">
        <v>220</v>
      </c>
      <c r="AU488" s="207" t="s">
        <v>83</v>
      </c>
      <c r="AY488" s="15" t="s">
        <v>219</v>
      </c>
      <c r="BE488" s="208">
        <f>IF(N488="základní",J488,0)</f>
        <v>0</v>
      </c>
      <c r="BF488" s="208">
        <f>IF(N488="snížená",J488,0)</f>
        <v>0</v>
      </c>
      <c r="BG488" s="208">
        <f>IF(N488="zákl. přenesená",J488,0)</f>
        <v>0</v>
      </c>
      <c r="BH488" s="208">
        <f>IF(N488="sníž. přenesená",J488,0)</f>
        <v>0</v>
      </c>
      <c r="BI488" s="208">
        <f>IF(N488="nulová",J488,0)</f>
        <v>0</v>
      </c>
      <c r="BJ488" s="15" t="s">
        <v>83</v>
      </c>
      <c r="BK488" s="208">
        <f>ROUND(I488*H488,2)</f>
        <v>0</v>
      </c>
      <c r="BL488" s="15" t="s">
        <v>168</v>
      </c>
      <c r="BM488" s="207" t="s">
        <v>1022</v>
      </c>
    </row>
    <row r="489" spans="1:65" s="12" customFormat="1" ht="11.25">
      <c r="B489" s="209"/>
      <c r="C489" s="210"/>
      <c r="D489" s="211" t="s">
        <v>225</v>
      </c>
      <c r="E489" s="212" t="s">
        <v>1023</v>
      </c>
      <c r="F489" s="213" t="s">
        <v>1024</v>
      </c>
      <c r="G489" s="210"/>
      <c r="H489" s="214">
        <v>34.4</v>
      </c>
      <c r="I489" s="215"/>
      <c r="J489" s="210"/>
      <c r="K489" s="210"/>
      <c r="L489" s="216"/>
      <c r="M489" s="217"/>
      <c r="N489" s="218"/>
      <c r="O489" s="218"/>
      <c r="P489" s="218"/>
      <c r="Q489" s="218"/>
      <c r="R489" s="218"/>
      <c r="S489" s="218"/>
      <c r="T489" s="219"/>
      <c r="AT489" s="220" t="s">
        <v>225</v>
      </c>
      <c r="AU489" s="220" t="s">
        <v>83</v>
      </c>
      <c r="AV489" s="12" t="s">
        <v>106</v>
      </c>
      <c r="AW489" s="12" t="s">
        <v>32</v>
      </c>
      <c r="AX489" s="12" t="s">
        <v>83</v>
      </c>
      <c r="AY489" s="220" t="s">
        <v>219</v>
      </c>
    </row>
    <row r="490" spans="1:65" s="2" customFormat="1" ht="24" customHeight="1">
      <c r="A490" s="32"/>
      <c r="B490" s="33"/>
      <c r="C490" s="195" t="s">
        <v>1025</v>
      </c>
      <c r="D490" s="195" t="s">
        <v>220</v>
      </c>
      <c r="E490" s="196" t="s">
        <v>1026</v>
      </c>
      <c r="F490" s="197" t="s">
        <v>1027</v>
      </c>
      <c r="G490" s="198" t="s">
        <v>288</v>
      </c>
      <c r="H490" s="199">
        <v>190</v>
      </c>
      <c r="I490" s="200"/>
      <c r="J490" s="201">
        <f>ROUND(I490*H490,2)</f>
        <v>0</v>
      </c>
      <c r="K490" s="202"/>
      <c r="L490" s="37"/>
      <c r="M490" s="203" t="s">
        <v>1</v>
      </c>
      <c r="N490" s="204" t="s">
        <v>40</v>
      </c>
      <c r="O490" s="69"/>
      <c r="P490" s="205">
        <f>O490*H490</f>
        <v>0</v>
      </c>
      <c r="Q490" s="205">
        <v>7.5569999999999998E-2</v>
      </c>
      <c r="R490" s="205">
        <f>Q490*H490</f>
        <v>14.3583</v>
      </c>
      <c r="S490" s="205">
        <v>0</v>
      </c>
      <c r="T490" s="206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207" t="s">
        <v>168</v>
      </c>
      <c r="AT490" s="207" t="s">
        <v>220</v>
      </c>
      <c r="AU490" s="207" t="s">
        <v>83</v>
      </c>
      <c r="AY490" s="15" t="s">
        <v>219</v>
      </c>
      <c r="BE490" s="208">
        <f>IF(N490="základní",J490,0)</f>
        <v>0</v>
      </c>
      <c r="BF490" s="208">
        <f>IF(N490="snížená",J490,0)</f>
        <v>0</v>
      </c>
      <c r="BG490" s="208">
        <f>IF(N490="zákl. přenesená",J490,0)</f>
        <v>0</v>
      </c>
      <c r="BH490" s="208">
        <f>IF(N490="sníž. přenesená",J490,0)</f>
        <v>0</v>
      </c>
      <c r="BI490" s="208">
        <f>IF(N490="nulová",J490,0)</f>
        <v>0</v>
      </c>
      <c r="BJ490" s="15" t="s">
        <v>83</v>
      </c>
      <c r="BK490" s="208">
        <f>ROUND(I490*H490,2)</f>
        <v>0</v>
      </c>
      <c r="BL490" s="15" t="s">
        <v>168</v>
      </c>
      <c r="BM490" s="207" t="s">
        <v>1028</v>
      </c>
    </row>
    <row r="491" spans="1:65" s="12" customFormat="1" ht="11.25">
      <c r="B491" s="209"/>
      <c r="C491" s="210"/>
      <c r="D491" s="211" t="s">
        <v>225</v>
      </c>
      <c r="E491" s="212" t="s">
        <v>1029</v>
      </c>
      <c r="F491" s="213" t="s">
        <v>1030</v>
      </c>
      <c r="G491" s="210"/>
      <c r="H491" s="214">
        <v>190</v>
      </c>
      <c r="I491" s="215"/>
      <c r="J491" s="210"/>
      <c r="K491" s="210"/>
      <c r="L491" s="216"/>
      <c r="M491" s="217"/>
      <c r="N491" s="218"/>
      <c r="O491" s="218"/>
      <c r="P491" s="218"/>
      <c r="Q491" s="218"/>
      <c r="R491" s="218"/>
      <c r="S491" s="218"/>
      <c r="T491" s="219"/>
      <c r="AT491" s="220" t="s">
        <v>225</v>
      </c>
      <c r="AU491" s="220" t="s">
        <v>83</v>
      </c>
      <c r="AV491" s="12" t="s">
        <v>106</v>
      </c>
      <c r="AW491" s="12" t="s">
        <v>32</v>
      </c>
      <c r="AX491" s="12" t="s">
        <v>83</v>
      </c>
      <c r="AY491" s="220" t="s">
        <v>219</v>
      </c>
    </row>
    <row r="492" spans="1:65" s="2" customFormat="1" ht="16.5" customHeight="1">
      <c r="A492" s="32"/>
      <c r="B492" s="33"/>
      <c r="C492" s="231" t="s">
        <v>1031</v>
      </c>
      <c r="D492" s="231" t="s">
        <v>288</v>
      </c>
      <c r="E492" s="232" t="s">
        <v>1032</v>
      </c>
      <c r="F492" s="233" t="s">
        <v>1033</v>
      </c>
      <c r="G492" s="234" t="s">
        <v>412</v>
      </c>
      <c r="H492" s="235">
        <v>5.2779999999999996</v>
      </c>
      <c r="I492" s="236"/>
      <c r="J492" s="237">
        <f>ROUND(I492*H492,2)</f>
        <v>0</v>
      </c>
      <c r="K492" s="238"/>
      <c r="L492" s="239"/>
      <c r="M492" s="240" t="s">
        <v>1</v>
      </c>
      <c r="N492" s="241" t="s">
        <v>40</v>
      </c>
      <c r="O492" s="69"/>
      <c r="P492" s="205">
        <f>O492*H492</f>
        <v>0</v>
      </c>
      <c r="Q492" s="205">
        <v>1</v>
      </c>
      <c r="R492" s="205">
        <f>Q492*H492</f>
        <v>5.2779999999999996</v>
      </c>
      <c r="S492" s="205">
        <v>0</v>
      </c>
      <c r="T492" s="206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207" t="s">
        <v>275</v>
      </c>
      <c r="AT492" s="207" t="s">
        <v>288</v>
      </c>
      <c r="AU492" s="207" t="s">
        <v>83</v>
      </c>
      <c r="AY492" s="15" t="s">
        <v>219</v>
      </c>
      <c r="BE492" s="208">
        <f>IF(N492="základní",J492,0)</f>
        <v>0</v>
      </c>
      <c r="BF492" s="208">
        <f>IF(N492="snížená",J492,0)</f>
        <v>0</v>
      </c>
      <c r="BG492" s="208">
        <f>IF(N492="zákl. přenesená",J492,0)</f>
        <v>0</v>
      </c>
      <c r="BH492" s="208">
        <f>IF(N492="sníž. přenesená",J492,0)</f>
        <v>0</v>
      </c>
      <c r="BI492" s="208">
        <f>IF(N492="nulová",J492,0)</f>
        <v>0</v>
      </c>
      <c r="BJ492" s="15" t="s">
        <v>83</v>
      </c>
      <c r="BK492" s="208">
        <f>ROUND(I492*H492,2)</f>
        <v>0</v>
      </c>
      <c r="BL492" s="15" t="s">
        <v>168</v>
      </c>
      <c r="BM492" s="207" t="s">
        <v>1034</v>
      </c>
    </row>
    <row r="493" spans="1:65" s="12" customFormat="1" ht="11.25">
      <c r="B493" s="209"/>
      <c r="C493" s="210"/>
      <c r="D493" s="211" t="s">
        <v>225</v>
      </c>
      <c r="E493" s="212" t="s">
        <v>1035</v>
      </c>
      <c r="F493" s="213" t="s">
        <v>1036</v>
      </c>
      <c r="G493" s="210"/>
      <c r="H493" s="214">
        <v>5.2779999999999996</v>
      </c>
      <c r="I493" s="215"/>
      <c r="J493" s="210"/>
      <c r="K493" s="210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225</v>
      </c>
      <c r="AU493" s="220" t="s">
        <v>83</v>
      </c>
      <c r="AV493" s="12" t="s">
        <v>106</v>
      </c>
      <c r="AW493" s="12" t="s">
        <v>32</v>
      </c>
      <c r="AX493" s="12" t="s">
        <v>83</v>
      </c>
      <c r="AY493" s="220" t="s">
        <v>219</v>
      </c>
    </row>
    <row r="494" spans="1:65" s="2" customFormat="1" ht="24" customHeight="1">
      <c r="A494" s="32"/>
      <c r="B494" s="33"/>
      <c r="C494" s="195" t="s">
        <v>1037</v>
      </c>
      <c r="D494" s="195" t="s">
        <v>220</v>
      </c>
      <c r="E494" s="196" t="s">
        <v>1038</v>
      </c>
      <c r="F494" s="197" t="s">
        <v>1039</v>
      </c>
      <c r="G494" s="198" t="s">
        <v>288</v>
      </c>
      <c r="H494" s="199">
        <v>1272</v>
      </c>
      <c r="I494" s="200"/>
      <c r="J494" s="201">
        <f>ROUND(I494*H494,2)</f>
        <v>0</v>
      </c>
      <c r="K494" s="202"/>
      <c r="L494" s="37"/>
      <c r="M494" s="203" t="s">
        <v>1</v>
      </c>
      <c r="N494" s="204" t="s">
        <v>40</v>
      </c>
      <c r="O494" s="69"/>
      <c r="P494" s="205">
        <f>O494*H494</f>
        <v>0</v>
      </c>
      <c r="Q494" s="205">
        <v>0.1295</v>
      </c>
      <c r="R494" s="205">
        <f>Q494*H494</f>
        <v>164.72400000000002</v>
      </c>
      <c r="S494" s="205">
        <v>0</v>
      </c>
      <c r="T494" s="206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207" t="s">
        <v>168</v>
      </c>
      <c r="AT494" s="207" t="s">
        <v>220</v>
      </c>
      <c r="AU494" s="207" t="s">
        <v>83</v>
      </c>
      <c r="AY494" s="15" t="s">
        <v>219</v>
      </c>
      <c r="BE494" s="208">
        <f>IF(N494="základní",J494,0)</f>
        <v>0</v>
      </c>
      <c r="BF494" s="208">
        <f>IF(N494="snížená",J494,0)</f>
        <v>0</v>
      </c>
      <c r="BG494" s="208">
        <f>IF(N494="zákl. přenesená",J494,0)</f>
        <v>0</v>
      </c>
      <c r="BH494" s="208">
        <f>IF(N494="sníž. přenesená",J494,0)</f>
        <v>0</v>
      </c>
      <c r="BI494" s="208">
        <f>IF(N494="nulová",J494,0)</f>
        <v>0</v>
      </c>
      <c r="BJ494" s="15" t="s">
        <v>83</v>
      </c>
      <c r="BK494" s="208">
        <f>ROUND(I494*H494,2)</f>
        <v>0</v>
      </c>
      <c r="BL494" s="15" t="s">
        <v>168</v>
      </c>
      <c r="BM494" s="207" t="s">
        <v>1040</v>
      </c>
    </row>
    <row r="495" spans="1:65" s="13" customFormat="1" ht="11.25">
      <c r="B495" s="221"/>
      <c r="C495" s="222"/>
      <c r="D495" s="211" t="s">
        <v>225</v>
      </c>
      <c r="E495" s="223" t="s">
        <v>1</v>
      </c>
      <c r="F495" s="224" t="s">
        <v>1041</v>
      </c>
      <c r="G495" s="222"/>
      <c r="H495" s="223" t="s">
        <v>1</v>
      </c>
      <c r="I495" s="225"/>
      <c r="J495" s="222"/>
      <c r="K495" s="222"/>
      <c r="L495" s="226"/>
      <c r="M495" s="227"/>
      <c r="N495" s="228"/>
      <c r="O495" s="228"/>
      <c r="P495" s="228"/>
      <c r="Q495" s="228"/>
      <c r="R495" s="228"/>
      <c r="S495" s="228"/>
      <c r="T495" s="229"/>
      <c r="AT495" s="230" t="s">
        <v>225</v>
      </c>
      <c r="AU495" s="230" t="s">
        <v>83</v>
      </c>
      <c r="AV495" s="13" t="s">
        <v>83</v>
      </c>
      <c r="AW495" s="13" t="s">
        <v>32</v>
      </c>
      <c r="AX495" s="13" t="s">
        <v>75</v>
      </c>
      <c r="AY495" s="230" t="s">
        <v>219</v>
      </c>
    </row>
    <row r="496" spans="1:65" s="12" customFormat="1" ht="11.25">
      <c r="B496" s="209"/>
      <c r="C496" s="210"/>
      <c r="D496" s="211" t="s">
        <v>225</v>
      </c>
      <c r="E496" s="212" t="s">
        <v>1042</v>
      </c>
      <c r="F496" s="213" t="s">
        <v>1043</v>
      </c>
      <c r="G496" s="210"/>
      <c r="H496" s="214">
        <v>417</v>
      </c>
      <c r="I496" s="215"/>
      <c r="J496" s="210"/>
      <c r="K496" s="210"/>
      <c r="L496" s="216"/>
      <c r="M496" s="217"/>
      <c r="N496" s="218"/>
      <c r="O496" s="218"/>
      <c r="P496" s="218"/>
      <c r="Q496" s="218"/>
      <c r="R496" s="218"/>
      <c r="S496" s="218"/>
      <c r="T496" s="219"/>
      <c r="AT496" s="220" t="s">
        <v>225</v>
      </c>
      <c r="AU496" s="220" t="s">
        <v>83</v>
      </c>
      <c r="AV496" s="12" t="s">
        <v>106</v>
      </c>
      <c r="AW496" s="12" t="s">
        <v>32</v>
      </c>
      <c r="AX496" s="12" t="s">
        <v>75</v>
      </c>
      <c r="AY496" s="220" t="s">
        <v>219</v>
      </c>
    </row>
    <row r="497" spans="1:65" s="13" customFormat="1" ht="11.25">
      <c r="B497" s="221"/>
      <c r="C497" s="222"/>
      <c r="D497" s="211" t="s">
        <v>225</v>
      </c>
      <c r="E497" s="223" t="s">
        <v>1</v>
      </c>
      <c r="F497" s="224" t="s">
        <v>1044</v>
      </c>
      <c r="G497" s="222"/>
      <c r="H497" s="223" t="s">
        <v>1</v>
      </c>
      <c r="I497" s="225"/>
      <c r="J497" s="222"/>
      <c r="K497" s="222"/>
      <c r="L497" s="226"/>
      <c r="M497" s="227"/>
      <c r="N497" s="228"/>
      <c r="O497" s="228"/>
      <c r="P497" s="228"/>
      <c r="Q497" s="228"/>
      <c r="R497" s="228"/>
      <c r="S497" s="228"/>
      <c r="T497" s="229"/>
      <c r="AT497" s="230" t="s">
        <v>225</v>
      </c>
      <c r="AU497" s="230" t="s">
        <v>83</v>
      </c>
      <c r="AV497" s="13" t="s">
        <v>83</v>
      </c>
      <c r="AW497" s="13" t="s">
        <v>32</v>
      </c>
      <c r="AX497" s="13" t="s">
        <v>75</v>
      </c>
      <c r="AY497" s="230" t="s">
        <v>219</v>
      </c>
    </row>
    <row r="498" spans="1:65" s="12" customFormat="1" ht="11.25">
      <c r="B498" s="209"/>
      <c r="C498" s="210"/>
      <c r="D498" s="211" t="s">
        <v>225</v>
      </c>
      <c r="E498" s="212" t="s">
        <v>169</v>
      </c>
      <c r="F498" s="213" t="s">
        <v>1045</v>
      </c>
      <c r="G498" s="210"/>
      <c r="H498" s="214">
        <v>213</v>
      </c>
      <c r="I498" s="215"/>
      <c r="J498" s="210"/>
      <c r="K498" s="210"/>
      <c r="L498" s="216"/>
      <c r="M498" s="217"/>
      <c r="N498" s="218"/>
      <c r="O498" s="218"/>
      <c r="P498" s="218"/>
      <c r="Q498" s="218"/>
      <c r="R498" s="218"/>
      <c r="S498" s="218"/>
      <c r="T498" s="219"/>
      <c r="AT498" s="220" t="s">
        <v>225</v>
      </c>
      <c r="AU498" s="220" t="s">
        <v>83</v>
      </c>
      <c r="AV498" s="12" t="s">
        <v>106</v>
      </c>
      <c r="AW498" s="12" t="s">
        <v>32</v>
      </c>
      <c r="AX498" s="12" t="s">
        <v>75</v>
      </c>
      <c r="AY498" s="220" t="s">
        <v>219</v>
      </c>
    </row>
    <row r="499" spans="1:65" s="13" customFormat="1" ht="11.25">
      <c r="B499" s="221"/>
      <c r="C499" s="222"/>
      <c r="D499" s="211" t="s">
        <v>225</v>
      </c>
      <c r="E499" s="223" t="s">
        <v>1</v>
      </c>
      <c r="F499" s="224" t="s">
        <v>1046</v>
      </c>
      <c r="G499" s="222"/>
      <c r="H499" s="223" t="s">
        <v>1</v>
      </c>
      <c r="I499" s="225"/>
      <c r="J499" s="222"/>
      <c r="K499" s="222"/>
      <c r="L499" s="226"/>
      <c r="M499" s="227"/>
      <c r="N499" s="228"/>
      <c r="O499" s="228"/>
      <c r="P499" s="228"/>
      <c r="Q499" s="228"/>
      <c r="R499" s="228"/>
      <c r="S499" s="228"/>
      <c r="T499" s="229"/>
      <c r="AT499" s="230" t="s">
        <v>225</v>
      </c>
      <c r="AU499" s="230" t="s">
        <v>83</v>
      </c>
      <c r="AV499" s="13" t="s">
        <v>83</v>
      </c>
      <c r="AW499" s="13" t="s">
        <v>32</v>
      </c>
      <c r="AX499" s="13" t="s">
        <v>75</v>
      </c>
      <c r="AY499" s="230" t="s">
        <v>219</v>
      </c>
    </row>
    <row r="500" spans="1:65" s="12" customFormat="1" ht="11.25">
      <c r="B500" s="209"/>
      <c r="C500" s="210"/>
      <c r="D500" s="211" t="s">
        <v>225</v>
      </c>
      <c r="E500" s="212" t="s">
        <v>171</v>
      </c>
      <c r="F500" s="213" t="s">
        <v>1047</v>
      </c>
      <c r="G500" s="210"/>
      <c r="H500" s="214">
        <v>211</v>
      </c>
      <c r="I500" s="215"/>
      <c r="J500" s="210"/>
      <c r="K500" s="210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225</v>
      </c>
      <c r="AU500" s="220" t="s">
        <v>83</v>
      </c>
      <c r="AV500" s="12" t="s">
        <v>106</v>
      </c>
      <c r="AW500" s="12" t="s">
        <v>32</v>
      </c>
      <c r="AX500" s="12" t="s">
        <v>75</v>
      </c>
      <c r="AY500" s="220" t="s">
        <v>219</v>
      </c>
    </row>
    <row r="501" spans="1:65" s="13" customFormat="1" ht="11.25">
      <c r="B501" s="221"/>
      <c r="C501" s="222"/>
      <c r="D501" s="211" t="s">
        <v>225</v>
      </c>
      <c r="E501" s="223" t="s">
        <v>1</v>
      </c>
      <c r="F501" s="224" t="s">
        <v>1048</v>
      </c>
      <c r="G501" s="222"/>
      <c r="H501" s="223" t="s">
        <v>1</v>
      </c>
      <c r="I501" s="225"/>
      <c r="J501" s="222"/>
      <c r="K501" s="222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225</v>
      </c>
      <c r="AU501" s="230" t="s">
        <v>83</v>
      </c>
      <c r="AV501" s="13" t="s">
        <v>83</v>
      </c>
      <c r="AW501" s="13" t="s">
        <v>32</v>
      </c>
      <c r="AX501" s="13" t="s">
        <v>75</v>
      </c>
      <c r="AY501" s="230" t="s">
        <v>219</v>
      </c>
    </row>
    <row r="502" spans="1:65" s="12" customFormat="1" ht="11.25">
      <c r="B502" s="209"/>
      <c r="C502" s="210"/>
      <c r="D502" s="211" t="s">
        <v>225</v>
      </c>
      <c r="E502" s="212" t="s">
        <v>173</v>
      </c>
      <c r="F502" s="213" t="s">
        <v>1049</v>
      </c>
      <c r="G502" s="210"/>
      <c r="H502" s="214">
        <v>431</v>
      </c>
      <c r="I502" s="215"/>
      <c r="J502" s="210"/>
      <c r="K502" s="210"/>
      <c r="L502" s="216"/>
      <c r="M502" s="217"/>
      <c r="N502" s="218"/>
      <c r="O502" s="218"/>
      <c r="P502" s="218"/>
      <c r="Q502" s="218"/>
      <c r="R502" s="218"/>
      <c r="S502" s="218"/>
      <c r="T502" s="219"/>
      <c r="AT502" s="220" t="s">
        <v>225</v>
      </c>
      <c r="AU502" s="220" t="s">
        <v>83</v>
      </c>
      <c r="AV502" s="12" t="s">
        <v>106</v>
      </c>
      <c r="AW502" s="12" t="s">
        <v>32</v>
      </c>
      <c r="AX502" s="12" t="s">
        <v>75</v>
      </c>
      <c r="AY502" s="220" t="s">
        <v>219</v>
      </c>
    </row>
    <row r="503" spans="1:65" s="12" customFormat="1" ht="11.25">
      <c r="B503" s="209"/>
      <c r="C503" s="210"/>
      <c r="D503" s="211" t="s">
        <v>225</v>
      </c>
      <c r="E503" s="212" t="s">
        <v>1050</v>
      </c>
      <c r="F503" s="213" t="s">
        <v>1051</v>
      </c>
      <c r="G503" s="210"/>
      <c r="H503" s="214">
        <v>1272</v>
      </c>
      <c r="I503" s="215"/>
      <c r="J503" s="210"/>
      <c r="K503" s="210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225</v>
      </c>
      <c r="AU503" s="220" t="s">
        <v>83</v>
      </c>
      <c r="AV503" s="12" t="s">
        <v>106</v>
      </c>
      <c r="AW503" s="12" t="s">
        <v>32</v>
      </c>
      <c r="AX503" s="12" t="s">
        <v>83</v>
      </c>
      <c r="AY503" s="220" t="s">
        <v>219</v>
      </c>
    </row>
    <row r="504" spans="1:65" s="2" customFormat="1" ht="16.5" customHeight="1">
      <c r="A504" s="32"/>
      <c r="B504" s="33"/>
      <c r="C504" s="231" t="s">
        <v>1052</v>
      </c>
      <c r="D504" s="231" t="s">
        <v>288</v>
      </c>
      <c r="E504" s="232" t="s">
        <v>1053</v>
      </c>
      <c r="F504" s="233" t="s">
        <v>1054</v>
      </c>
      <c r="G504" s="234" t="s">
        <v>288</v>
      </c>
      <c r="H504" s="235">
        <v>1040.3</v>
      </c>
      <c r="I504" s="236"/>
      <c r="J504" s="237">
        <f>ROUND(I504*H504,2)</f>
        <v>0</v>
      </c>
      <c r="K504" s="238"/>
      <c r="L504" s="239"/>
      <c r="M504" s="240" t="s">
        <v>1</v>
      </c>
      <c r="N504" s="241" t="s">
        <v>40</v>
      </c>
      <c r="O504" s="69"/>
      <c r="P504" s="205">
        <f>O504*H504</f>
        <v>0</v>
      </c>
      <c r="Q504" s="205">
        <v>8.5000000000000006E-2</v>
      </c>
      <c r="R504" s="205">
        <f>Q504*H504</f>
        <v>88.4255</v>
      </c>
      <c r="S504" s="205">
        <v>0</v>
      </c>
      <c r="T504" s="206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207" t="s">
        <v>275</v>
      </c>
      <c r="AT504" s="207" t="s">
        <v>288</v>
      </c>
      <c r="AU504" s="207" t="s">
        <v>83</v>
      </c>
      <c r="AY504" s="15" t="s">
        <v>219</v>
      </c>
      <c r="BE504" s="208">
        <f>IF(N504="základní",J504,0)</f>
        <v>0</v>
      </c>
      <c r="BF504" s="208">
        <f>IF(N504="snížená",J504,0)</f>
        <v>0</v>
      </c>
      <c r="BG504" s="208">
        <f>IF(N504="zákl. přenesená",J504,0)</f>
        <v>0</v>
      </c>
      <c r="BH504" s="208">
        <f>IF(N504="sníž. přenesená",J504,0)</f>
        <v>0</v>
      </c>
      <c r="BI504" s="208">
        <f>IF(N504="nulová",J504,0)</f>
        <v>0</v>
      </c>
      <c r="BJ504" s="15" t="s">
        <v>83</v>
      </c>
      <c r="BK504" s="208">
        <f>ROUND(I504*H504,2)</f>
        <v>0</v>
      </c>
      <c r="BL504" s="15" t="s">
        <v>168</v>
      </c>
      <c r="BM504" s="207" t="s">
        <v>1055</v>
      </c>
    </row>
    <row r="505" spans="1:65" s="12" customFormat="1" ht="11.25">
      <c r="B505" s="209"/>
      <c r="C505" s="210"/>
      <c r="D505" s="211" t="s">
        <v>225</v>
      </c>
      <c r="E505" s="212" t="s">
        <v>1056</v>
      </c>
      <c r="F505" s="213" t="s">
        <v>1057</v>
      </c>
      <c r="G505" s="210"/>
      <c r="H505" s="214">
        <v>1040.3</v>
      </c>
      <c r="I505" s="215"/>
      <c r="J505" s="210"/>
      <c r="K505" s="210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225</v>
      </c>
      <c r="AU505" s="220" t="s">
        <v>83</v>
      </c>
      <c r="AV505" s="12" t="s">
        <v>106</v>
      </c>
      <c r="AW505" s="12" t="s">
        <v>32</v>
      </c>
      <c r="AX505" s="12" t="s">
        <v>83</v>
      </c>
      <c r="AY505" s="220" t="s">
        <v>219</v>
      </c>
    </row>
    <row r="506" spans="1:65" s="2" customFormat="1" ht="24" customHeight="1">
      <c r="A506" s="32"/>
      <c r="B506" s="33"/>
      <c r="C506" s="231" t="s">
        <v>1058</v>
      </c>
      <c r="D506" s="231" t="s">
        <v>288</v>
      </c>
      <c r="E506" s="232" t="s">
        <v>1059</v>
      </c>
      <c r="F506" s="233" t="s">
        <v>1060</v>
      </c>
      <c r="G506" s="234" t="s">
        <v>510</v>
      </c>
      <c r="H506" s="235">
        <v>358</v>
      </c>
      <c r="I506" s="236"/>
      <c r="J506" s="237">
        <f>ROUND(I506*H506,2)</f>
        <v>0</v>
      </c>
      <c r="K506" s="238"/>
      <c r="L506" s="239"/>
      <c r="M506" s="240" t="s">
        <v>1</v>
      </c>
      <c r="N506" s="241" t="s">
        <v>40</v>
      </c>
      <c r="O506" s="69"/>
      <c r="P506" s="205">
        <f>O506*H506</f>
        <v>0</v>
      </c>
      <c r="Q506" s="205">
        <v>2.4199999999999999E-2</v>
      </c>
      <c r="R506" s="205">
        <f>Q506*H506</f>
        <v>8.6635999999999989</v>
      </c>
      <c r="S506" s="205">
        <v>0</v>
      </c>
      <c r="T506" s="206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207" t="s">
        <v>275</v>
      </c>
      <c r="AT506" s="207" t="s">
        <v>288</v>
      </c>
      <c r="AU506" s="207" t="s">
        <v>83</v>
      </c>
      <c r="AY506" s="15" t="s">
        <v>219</v>
      </c>
      <c r="BE506" s="208">
        <f>IF(N506="základní",J506,0)</f>
        <v>0</v>
      </c>
      <c r="BF506" s="208">
        <f>IF(N506="snížená",J506,0)</f>
        <v>0</v>
      </c>
      <c r="BG506" s="208">
        <f>IF(N506="zákl. přenesená",J506,0)</f>
        <v>0</v>
      </c>
      <c r="BH506" s="208">
        <f>IF(N506="sníž. přenesená",J506,0)</f>
        <v>0</v>
      </c>
      <c r="BI506" s="208">
        <f>IF(N506="nulová",J506,0)</f>
        <v>0</v>
      </c>
      <c r="BJ506" s="15" t="s">
        <v>83</v>
      </c>
      <c r="BK506" s="208">
        <f>ROUND(I506*H506,2)</f>
        <v>0</v>
      </c>
      <c r="BL506" s="15" t="s">
        <v>168</v>
      </c>
      <c r="BM506" s="207" t="s">
        <v>1061</v>
      </c>
    </row>
    <row r="507" spans="1:65" s="13" customFormat="1" ht="11.25">
      <c r="B507" s="221"/>
      <c r="C507" s="222"/>
      <c r="D507" s="211" t="s">
        <v>225</v>
      </c>
      <c r="E507" s="223" t="s">
        <v>1</v>
      </c>
      <c r="F507" s="224" t="s">
        <v>1062</v>
      </c>
      <c r="G507" s="222"/>
      <c r="H507" s="223" t="s">
        <v>1</v>
      </c>
      <c r="I507" s="225"/>
      <c r="J507" s="222"/>
      <c r="K507" s="222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225</v>
      </c>
      <c r="AU507" s="230" t="s">
        <v>83</v>
      </c>
      <c r="AV507" s="13" t="s">
        <v>83</v>
      </c>
      <c r="AW507" s="13" t="s">
        <v>32</v>
      </c>
      <c r="AX507" s="13" t="s">
        <v>75</v>
      </c>
      <c r="AY507" s="230" t="s">
        <v>219</v>
      </c>
    </row>
    <row r="508" spans="1:65" s="12" customFormat="1" ht="11.25">
      <c r="B508" s="209"/>
      <c r="C508" s="210"/>
      <c r="D508" s="211" t="s">
        <v>225</v>
      </c>
      <c r="E508" s="212" t="s">
        <v>1063</v>
      </c>
      <c r="F508" s="213" t="s">
        <v>1064</v>
      </c>
      <c r="G508" s="210"/>
      <c r="H508" s="214">
        <v>128</v>
      </c>
      <c r="I508" s="215"/>
      <c r="J508" s="210"/>
      <c r="K508" s="210"/>
      <c r="L508" s="216"/>
      <c r="M508" s="217"/>
      <c r="N508" s="218"/>
      <c r="O508" s="218"/>
      <c r="P508" s="218"/>
      <c r="Q508" s="218"/>
      <c r="R508" s="218"/>
      <c r="S508" s="218"/>
      <c r="T508" s="219"/>
      <c r="AT508" s="220" t="s">
        <v>225</v>
      </c>
      <c r="AU508" s="220" t="s">
        <v>83</v>
      </c>
      <c r="AV508" s="12" t="s">
        <v>106</v>
      </c>
      <c r="AW508" s="12" t="s">
        <v>32</v>
      </c>
      <c r="AX508" s="12" t="s">
        <v>75</v>
      </c>
      <c r="AY508" s="220" t="s">
        <v>219</v>
      </c>
    </row>
    <row r="509" spans="1:65" s="13" customFormat="1" ht="11.25">
      <c r="B509" s="221"/>
      <c r="C509" s="222"/>
      <c r="D509" s="211" t="s">
        <v>225</v>
      </c>
      <c r="E509" s="223" t="s">
        <v>1</v>
      </c>
      <c r="F509" s="224" t="s">
        <v>1065</v>
      </c>
      <c r="G509" s="222"/>
      <c r="H509" s="223" t="s">
        <v>1</v>
      </c>
      <c r="I509" s="225"/>
      <c r="J509" s="222"/>
      <c r="K509" s="222"/>
      <c r="L509" s="226"/>
      <c r="M509" s="227"/>
      <c r="N509" s="228"/>
      <c r="O509" s="228"/>
      <c r="P509" s="228"/>
      <c r="Q509" s="228"/>
      <c r="R509" s="228"/>
      <c r="S509" s="228"/>
      <c r="T509" s="229"/>
      <c r="AT509" s="230" t="s">
        <v>225</v>
      </c>
      <c r="AU509" s="230" t="s">
        <v>83</v>
      </c>
      <c r="AV509" s="13" t="s">
        <v>83</v>
      </c>
      <c r="AW509" s="13" t="s">
        <v>32</v>
      </c>
      <c r="AX509" s="13" t="s">
        <v>75</v>
      </c>
      <c r="AY509" s="230" t="s">
        <v>219</v>
      </c>
    </row>
    <row r="510" spans="1:65" s="12" customFormat="1" ht="11.25">
      <c r="B510" s="209"/>
      <c r="C510" s="210"/>
      <c r="D510" s="211" t="s">
        <v>225</v>
      </c>
      <c r="E510" s="212" t="s">
        <v>175</v>
      </c>
      <c r="F510" s="213" t="s">
        <v>1066</v>
      </c>
      <c r="G510" s="210"/>
      <c r="H510" s="214">
        <v>230</v>
      </c>
      <c r="I510" s="215"/>
      <c r="J510" s="210"/>
      <c r="K510" s="210"/>
      <c r="L510" s="216"/>
      <c r="M510" s="217"/>
      <c r="N510" s="218"/>
      <c r="O510" s="218"/>
      <c r="P510" s="218"/>
      <c r="Q510" s="218"/>
      <c r="R510" s="218"/>
      <c r="S510" s="218"/>
      <c r="T510" s="219"/>
      <c r="AT510" s="220" t="s">
        <v>225</v>
      </c>
      <c r="AU510" s="220" t="s">
        <v>83</v>
      </c>
      <c r="AV510" s="12" t="s">
        <v>106</v>
      </c>
      <c r="AW510" s="12" t="s">
        <v>32</v>
      </c>
      <c r="AX510" s="12" t="s">
        <v>75</v>
      </c>
      <c r="AY510" s="220" t="s">
        <v>219</v>
      </c>
    </row>
    <row r="511" spans="1:65" s="12" customFormat="1" ht="11.25">
      <c r="B511" s="209"/>
      <c r="C511" s="210"/>
      <c r="D511" s="211" t="s">
        <v>225</v>
      </c>
      <c r="E511" s="212" t="s">
        <v>1067</v>
      </c>
      <c r="F511" s="213" t="s">
        <v>1068</v>
      </c>
      <c r="G511" s="210"/>
      <c r="H511" s="214">
        <v>358</v>
      </c>
      <c r="I511" s="215"/>
      <c r="J511" s="210"/>
      <c r="K511" s="210"/>
      <c r="L511" s="216"/>
      <c r="M511" s="217"/>
      <c r="N511" s="218"/>
      <c r="O511" s="218"/>
      <c r="P511" s="218"/>
      <c r="Q511" s="218"/>
      <c r="R511" s="218"/>
      <c r="S511" s="218"/>
      <c r="T511" s="219"/>
      <c r="AT511" s="220" t="s">
        <v>225</v>
      </c>
      <c r="AU511" s="220" t="s">
        <v>83</v>
      </c>
      <c r="AV511" s="12" t="s">
        <v>106</v>
      </c>
      <c r="AW511" s="12" t="s">
        <v>32</v>
      </c>
      <c r="AX511" s="12" t="s">
        <v>83</v>
      </c>
      <c r="AY511" s="220" t="s">
        <v>219</v>
      </c>
    </row>
    <row r="512" spans="1:65" s="2" customFormat="1" ht="24" customHeight="1">
      <c r="A512" s="32"/>
      <c r="B512" s="33"/>
      <c r="C512" s="231" t="s">
        <v>1069</v>
      </c>
      <c r="D512" s="231" t="s">
        <v>288</v>
      </c>
      <c r="E512" s="232" t="s">
        <v>1070</v>
      </c>
      <c r="F512" s="233" t="s">
        <v>1071</v>
      </c>
      <c r="G512" s="234" t="s">
        <v>510</v>
      </c>
      <c r="H512" s="235">
        <v>56</v>
      </c>
      <c r="I512" s="236"/>
      <c r="J512" s="237">
        <f>ROUND(I512*H512,2)</f>
        <v>0</v>
      </c>
      <c r="K512" s="238"/>
      <c r="L512" s="239"/>
      <c r="M512" s="240" t="s">
        <v>1</v>
      </c>
      <c r="N512" s="241" t="s">
        <v>40</v>
      </c>
      <c r="O512" s="69"/>
      <c r="P512" s="205">
        <f>O512*H512</f>
        <v>0</v>
      </c>
      <c r="Q512" s="205">
        <v>6.4000000000000001E-2</v>
      </c>
      <c r="R512" s="205">
        <f>Q512*H512</f>
        <v>3.5840000000000001</v>
      </c>
      <c r="S512" s="205">
        <v>0</v>
      </c>
      <c r="T512" s="206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207" t="s">
        <v>275</v>
      </c>
      <c r="AT512" s="207" t="s">
        <v>288</v>
      </c>
      <c r="AU512" s="207" t="s">
        <v>83</v>
      </c>
      <c r="AY512" s="15" t="s">
        <v>219</v>
      </c>
      <c r="BE512" s="208">
        <f>IF(N512="základní",J512,0)</f>
        <v>0</v>
      </c>
      <c r="BF512" s="208">
        <f>IF(N512="snížená",J512,0)</f>
        <v>0</v>
      </c>
      <c r="BG512" s="208">
        <f>IF(N512="zákl. přenesená",J512,0)</f>
        <v>0</v>
      </c>
      <c r="BH512" s="208">
        <f>IF(N512="sníž. přenesená",J512,0)</f>
        <v>0</v>
      </c>
      <c r="BI512" s="208">
        <f>IF(N512="nulová",J512,0)</f>
        <v>0</v>
      </c>
      <c r="BJ512" s="15" t="s">
        <v>83</v>
      </c>
      <c r="BK512" s="208">
        <f>ROUND(I512*H512,2)</f>
        <v>0</v>
      </c>
      <c r="BL512" s="15" t="s">
        <v>168</v>
      </c>
      <c r="BM512" s="207" t="s">
        <v>1072</v>
      </c>
    </row>
    <row r="513" spans="1:65" s="12" customFormat="1" ht="11.25">
      <c r="B513" s="209"/>
      <c r="C513" s="210"/>
      <c r="D513" s="211" t="s">
        <v>225</v>
      </c>
      <c r="E513" s="212" t="s">
        <v>1073</v>
      </c>
      <c r="F513" s="213" t="s">
        <v>1074</v>
      </c>
      <c r="G513" s="210"/>
      <c r="H513" s="214">
        <v>56</v>
      </c>
      <c r="I513" s="215"/>
      <c r="J513" s="210"/>
      <c r="K513" s="210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225</v>
      </c>
      <c r="AU513" s="220" t="s">
        <v>83</v>
      </c>
      <c r="AV513" s="12" t="s">
        <v>106</v>
      </c>
      <c r="AW513" s="12" t="s">
        <v>32</v>
      </c>
      <c r="AX513" s="12" t="s">
        <v>83</v>
      </c>
      <c r="AY513" s="220" t="s">
        <v>219</v>
      </c>
    </row>
    <row r="514" spans="1:65" s="2" customFormat="1" ht="24" customHeight="1">
      <c r="A514" s="32"/>
      <c r="B514" s="33"/>
      <c r="C514" s="195" t="s">
        <v>1075</v>
      </c>
      <c r="D514" s="195" t="s">
        <v>220</v>
      </c>
      <c r="E514" s="196" t="s">
        <v>1076</v>
      </c>
      <c r="F514" s="197" t="s">
        <v>1077</v>
      </c>
      <c r="G514" s="198" t="s">
        <v>288</v>
      </c>
      <c r="H514" s="199">
        <v>243.6</v>
      </c>
      <c r="I514" s="200"/>
      <c r="J514" s="201">
        <f>ROUND(I514*H514,2)</f>
        <v>0</v>
      </c>
      <c r="K514" s="202"/>
      <c r="L514" s="37"/>
      <c r="M514" s="203" t="s">
        <v>1</v>
      </c>
      <c r="N514" s="204" t="s">
        <v>40</v>
      </c>
      <c r="O514" s="69"/>
      <c r="P514" s="205">
        <f>O514*H514</f>
        <v>0</v>
      </c>
      <c r="Q514" s="205">
        <v>0.10095</v>
      </c>
      <c r="R514" s="205">
        <f>Q514*H514</f>
        <v>24.591419999999999</v>
      </c>
      <c r="S514" s="205">
        <v>0</v>
      </c>
      <c r="T514" s="206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207" t="s">
        <v>168</v>
      </c>
      <c r="AT514" s="207" t="s">
        <v>220</v>
      </c>
      <c r="AU514" s="207" t="s">
        <v>83</v>
      </c>
      <c r="AY514" s="15" t="s">
        <v>219</v>
      </c>
      <c r="BE514" s="208">
        <f>IF(N514="základní",J514,0)</f>
        <v>0</v>
      </c>
      <c r="BF514" s="208">
        <f>IF(N514="snížená",J514,0)</f>
        <v>0</v>
      </c>
      <c r="BG514" s="208">
        <f>IF(N514="zákl. přenesená",J514,0)</f>
        <v>0</v>
      </c>
      <c r="BH514" s="208">
        <f>IF(N514="sníž. přenesená",J514,0)</f>
        <v>0</v>
      </c>
      <c r="BI514" s="208">
        <f>IF(N514="nulová",J514,0)</f>
        <v>0</v>
      </c>
      <c r="BJ514" s="15" t="s">
        <v>83</v>
      </c>
      <c r="BK514" s="208">
        <f>ROUND(I514*H514,2)</f>
        <v>0</v>
      </c>
      <c r="BL514" s="15" t="s">
        <v>168</v>
      </c>
      <c r="BM514" s="207" t="s">
        <v>1078</v>
      </c>
    </row>
    <row r="515" spans="1:65" s="12" customFormat="1" ht="11.25">
      <c r="B515" s="209"/>
      <c r="C515" s="210"/>
      <c r="D515" s="211" t="s">
        <v>225</v>
      </c>
      <c r="E515" s="212" t="s">
        <v>1079</v>
      </c>
      <c r="F515" s="213" t="s">
        <v>1080</v>
      </c>
      <c r="G515" s="210"/>
      <c r="H515" s="214">
        <v>51.5</v>
      </c>
      <c r="I515" s="215"/>
      <c r="J515" s="210"/>
      <c r="K515" s="210"/>
      <c r="L515" s="216"/>
      <c r="M515" s="217"/>
      <c r="N515" s="218"/>
      <c r="O515" s="218"/>
      <c r="P515" s="218"/>
      <c r="Q515" s="218"/>
      <c r="R515" s="218"/>
      <c r="S515" s="218"/>
      <c r="T515" s="219"/>
      <c r="AT515" s="220" t="s">
        <v>225</v>
      </c>
      <c r="AU515" s="220" t="s">
        <v>83</v>
      </c>
      <c r="AV515" s="12" t="s">
        <v>106</v>
      </c>
      <c r="AW515" s="12" t="s">
        <v>32</v>
      </c>
      <c r="AX515" s="12" t="s">
        <v>75</v>
      </c>
      <c r="AY515" s="220" t="s">
        <v>219</v>
      </c>
    </row>
    <row r="516" spans="1:65" s="12" customFormat="1" ht="22.5">
      <c r="B516" s="209"/>
      <c r="C516" s="210"/>
      <c r="D516" s="211" t="s">
        <v>225</v>
      </c>
      <c r="E516" s="212" t="s">
        <v>177</v>
      </c>
      <c r="F516" s="213" t="s">
        <v>1081</v>
      </c>
      <c r="G516" s="210"/>
      <c r="H516" s="214">
        <v>192.1</v>
      </c>
      <c r="I516" s="215"/>
      <c r="J516" s="210"/>
      <c r="K516" s="210"/>
      <c r="L516" s="216"/>
      <c r="M516" s="217"/>
      <c r="N516" s="218"/>
      <c r="O516" s="218"/>
      <c r="P516" s="218"/>
      <c r="Q516" s="218"/>
      <c r="R516" s="218"/>
      <c r="S516" s="218"/>
      <c r="T516" s="219"/>
      <c r="AT516" s="220" t="s">
        <v>225</v>
      </c>
      <c r="AU516" s="220" t="s">
        <v>83</v>
      </c>
      <c r="AV516" s="12" t="s">
        <v>106</v>
      </c>
      <c r="AW516" s="12" t="s">
        <v>32</v>
      </c>
      <c r="AX516" s="12" t="s">
        <v>75</v>
      </c>
      <c r="AY516" s="220" t="s">
        <v>219</v>
      </c>
    </row>
    <row r="517" spans="1:65" s="12" customFormat="1" ht="11.25">
      <c r="B517" s="209"/>
      <c r="C517" s="210"/>
      <c r="D517" s="211" t="s">
        <v>225</v>
      </c>
      <c r="E517" s="212" t="s">
        <v>1082</v>
      </c>
      <c r="F517" s="213" t="s">
        <v>1083</v>
      </c>
      <c r="G517" s="210"/>
      <c r="H517" s="214">
        <v>243.6</v>
      </c>
      <c r="I517" s="215"/>
      <c r="J517" s="210"/>
      <c r="K517" s="210"/>
      <c r="L517" s="216"/>
      <c r="M517" s="217"/>
      <c r="N517" s="218"/>
      <c r="O517" s="218"/>
      <c r="P517" s="218"/>
      <c r="Q517" s="218"/>
      <c r="R517" s="218"/>
      <c r="S517" s="218"/>
      <c r="T517" s="219"/>
      <c r="AT517" s="220" t="s">
        <v>225</v>
      </c>
      <c r="AU517" s="220" t="s">
        <v>83</v>
      </c>
      <c r="AV517" s="12" t="s">
        <v>106</v>
      </c>
      <c r="AW517" s="12" t="s">
        <v>32</v>
      </c>
      <c r="AX517" s="12" t="s">
        <v>83</v>
      </c>
      <c r="AY517" s="220" t="s">
        <v>219</v>
      </c>
    </row>
    <row r="518" spans="1:65" s="2" customFormat="1" ht="24" customHeight="1">
      <c r="A518" s="32"/>
      <c r="B518" s="33"/>
      <c r="C518" s="231" t="s">
        <v>1084</v>
      </c>
      <c r="D518" s="231" t="s">
        <v>288</v>
      </c>
      <c r="E518" s="232" t="s">
        <v>1085</v>
      </c>
      <c r="F518" s="233" t="s">
        <v>1086</v>
      </c>
      <c r="G518" s="234" t="s">
        <v>510</v>
      </c>
      <c r="H518" s="235">
        <v>496.94400000000002</v>
      </c>
      <c r="I518" s="236"/>
      <c r="J518" s="237">
        <f>ROUND(I518*H518,2)</f>
        <v>0</v>
      </c>
      <c r="K518" s="238"/>
      <c r="L518" s="239"/>
      <c r="M518" s="240" t="s">
        <v>1</v>
      </c>
      <c r="N518" s="241" t="s">
        <v>40</v>
      </c>
      <c r="O518" s="69"/>
      <c r="P518" s="205">
        <f>O518*H518</f>
        <v>0</v>
      </c>
      <c r="Q518" s="205">
        <v>2.3E-2</v>
      </c>
      <c r="R518" s="205">
        <f>Q518*H518</f>
        <v>11.429712</v>
      </c>
      <c r="S518" s="205">
        <v>0</v>
      </c>
      <c r="T518" s="206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207" t="s">
        <v>275</v>
      </c>
      <c r="AT518" s="207" t="s">
        <v>288</v>
      </c>
      <c r="AU518" s="207" t="s">
        <v>83</v>
      </c>
      <c r="AY518" s="15" t="s">
        <v>219</v>
      </c>
      <c r="BE518" s="208">
        <f>IF(N518="základní",J518,0)</f>
        <v>0</v>
      </c>
      <c r="BF518" s="208">
        <f>IF(N518="snížená",J518,0)</f>
        <v>0</v>
      </c>
      <c r="BG518" s="208">
        <f>IF(N518="zákl. přenesená",J518,0)</f>
        <v>0</v>
      </c>
      <c r="BH518" s="208">
        <f>IF(N518="sníž. přenesená",J518,0)</f>
        <v>0</v>
      </c>
      <c r="BI518" s="208">
        <f>IF(N518="nulová",J518,0)</f>
        <v>0</v>
      </c>
      <c r="BJ518" s="15" t="s">
        <v>83</v>
      </c>
      <c r="BK518" s="208">
        <f>ROUND(I518*H518,2)</f>
        <v>0</v>
      </c>
      <c r="BL518" s="15" t="s">
        <v>168</v>
      </c>
      <c r="BM518" s="207" t="s">
        <v>1087</v>
      </c>
    </row>
    <row r="519" spans="1:65" s="12" customFormat="1" ht="11.25">
      <c r="B519" s="209"/>
      <c r="C519" s="210"/>
      <c r="D519" s="211" t="s">
        <v>225</v>
      </c>
      <c r="E519" s="212" t="s">
        <v>1088</v>
      </c>
      <c r="F519" s="213" t="s">
        <v>1089</v>
      </c>
      <c r="G519" s="210"/>
      <c r="H519" s="214">
        <v>496.94400000000002</v>
      </c>
      <c r="I519" s="215"/>
      <c r="J519" s="210"/>
      <c r="K519" s="210"/>
      <c r="L519" s="216"/>
      <c r="M519" s="217"/>
      <c r="N519" s="218"/>
      <c r="O519" s="218"/>
      <c r="P519" s="218"/>
      <c r="Q519" s="218"/>
      <c r="R519" s="218"/>
      <c r="S519" s="218"/>
      <c r="T519" s="219"/>
      <c r="AT519" s="220" t="s">
        <v>225</v>
      </c>
      <c r="AU519" s="220" t="s">
        <v>83</v>
      </c>
      <c r="AV519" s="12" t="s">
        <v>106</v>
      </c>
      <c r="AW519" s="12" t="s">
        <v>32</v>
      </c>
      <c r="AX519" s="12" t="s">
        <v>83</v>
      </c>
      <c r="AY519" s="220" t="s">
        <v>219</v>
      </c>
    </row>
    <row r="520" spans="1:65" s="2" customFormat="1" ht="36" customHeight="1">
      <c r="A520" s="32"/>
      <c r="B520" s="33"/>
      <c r="C520" s="195" t="s">
        <v>1090</v>
      </c>
      <c r="D520" s="195" t="s">
        <v>220</v>
      </c>
      <c r="E520" s="196" t="s">
        <v>1091</v>
      </c>
      <c r="F520" s="197" t="s">
        <v>1092</v>
      </c>
      <c r="G520" s="198" t="s">
        <v>288</v>
      </c>
      <c r="H520" s="199">
        <v>56</v>
      </c>
      <c r="I520" s="200"/>
      <c r="J520" s="201">
        <f>ROUND(I520*H520,2)</f>
        <v>0</v>
      </c>
      <c r="K520" s="202"/>
      <c r="L520" s="37"/>
      <c r="M520" s="203" t="s">
        <v>1</v>
      </c>
      <c r="N520" s="204" t="s">
        <v>40</v>
      </c>
      <c r="O520" s="69"/>
      <c r="P520" s="205">
        <f>O520*H520</f>
        <v>0</v>
      </c>
      <c r="Q520" s="205">
        <v>0.17488999999999999</v>
      </c>
      <c r="R520" s="205">
        <f>Q520*H520</f>
        <v>9.7938399999999994</v>
      </c>
      <c r="S520" s="205">
        <v>0</v>
      </c>
      <c r="T520" s="206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207" t="s">
        <v>168</v>
      </c>
      <c r="AT520" s="207" t="s">
        <v>220</v>
      </c>
      <c r="AU520" s="207" t="s">
        <v>83</v>
      </c>
      <c r="AY520" s="15" t="s">
        <v>219</v>
      </c>
      <c r="BE520" s="208">
        <f>IF(N520="základní",J520,0)</f>
        <v>0</v>
      </c>
      <c r="BF520" s="208">
        <f>IF(N520="snížená",J520,0)</f>
        <v>0</v>
      </c>
      <c r="BG520" s="208">
        <f>IF(N520="zákl. přenesená",J520,0)</f>
        <v>0</v>
      </c>
      <c r="BH520" s="208">
        <f>IF(N520="sníž. přenesená",J520,0)</f>
        <v>0</v>
      </c>
      <c r="BI520" s="208">
        <f>IF(N520="nulová",J520,0)</f>
        <v>0</v>
      </c>
      <c r="BJ520" s="15" t="s">
        <v>83</v>
      </c>
      <c r="BK520" s="208">
        <f>ROUND(I520*H520,2)</f>
        <v>0</v>
      </c>
      <c r="BL520" s="15" t="s">
        <v>168</v>
      </c>
      <c r="BM520" s="207" t="s">
        <v>1093</v>
      </c>
    </row>
    <row r="521" spans="1:65" s="12" customFormat="1" ht="11.25">
      <c r="B521" s="209"/>
      <c r="C521" s="210"/>
      <c r="D521" s="211" t="s">
        <v>225</v>
      </c>
      <c r="E521" s="212" t="s">
        <v>1094</v>
      </c>
      <c r="F521" s="213" t="s">
        <v>1095</v>
      </c>
      <c r="G521" s="210"/>
      <c r="H521" s="214">
        <v>56</v>
      </c>
      <c r="I521" s="215"/>
      <c r="J521" s="210"/>
      <c r="K521" s="210"/>
      <c r="L521" s="216"/>
      <c r="M521" s="217"/>
      <c r="N521" s="218"/>
      <c r="O521" s="218"/>
      <c r="P521" s="218"/>
      <c r="Q521" s="218"/>
      <c r="R521" s="218"/>
      <c r="S521" s="218"/>
      <c r="T521" s="219"/>
      <c r="AT521" s="220" t="s">
        <v>225</v>
      </c>
      <c r="AU521" s="220" t="s">
        <v>83</v>
      </c>
      <c r="AV521" s="12" t="s">
        <v>106</v>
      </c>
      <c r="AW521" s="12" t="s">
        <v>32</v>
      </c>
      <c r="AX521" s="12" t="s">
        <v>83</v>
      </c>
      <c r="AY521" s="220" t="s">
        <v>219</v>
      </c>
    </row>
    <row r="522" spans="1:65" s="2" customFormat="1" ht="16.5" customHeight="1">
      <c r="A522" s="32"/>
      <c r="B522" s="33"/>
      <c r="C522" s="231" t="s">
        <v>1096</v>
      </c>
      <c r="D522" s="231" t="s">
        <v>288</v>
      </c>
      <c r="E522" s="232" t="s">
        <v>1097</v>
      </c>
      <c r="F522" s="233" t="s">
        <v>1098</v>
      </c>
      <c r="G522" s="234" t="s">
        <v>510</v>
      </c>
      <c r="H522" s="235">
        <v>48</v>
      </c>
      <c r="I522" s="236"/>
      <c r="J522" s="237">
        <f>ROUND(I522*H522,2)</f>
        <v>0</v>
      </c>
      <c r="K522" s="238"/>
      <c r="L522" s="239"/>
      <c r="M522" s="240" t="s">
        <v>1</v>
      </c>
      <c r="N522" s="241" t="s">
        <v>40</v>
      </c>
      <c r="O522" s="69"/>
      <c r="P522" s="205">
        <f>O522*H522</f>
        <v>0</v>
      </c>
      <c r="Q522" s="205">
        <v>0.22500000000000001</v>
      </c>
      <c r="R522" s="205">
        <f>Q522*H522</f>
        <v>10.8</v>
      </c>
      <c r="S522" s="205">
        <v>0</v>
      </c>
      <c r="T522" s="206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207" t="s">
        <v>275</v>
      </c>
      <c r="AT522" s="207" t="s">
        <v>288</v>
      </c>
      <c r="AU522" s="207" t="s">
        <v>83</v>
      </c>
      <c r="AY522" s="15" t="s">
        <v>219</v>
      </c>
      <c r="BE522" s="208">
        <f>IF(N522="základní",J522,0)</f>
        <v>0</v>
      </c>
      <c r="BF522" s="208">
        <f>IF(N522="snížená",J522,0)</f>
        <v>0</v>
      </c>
      <c r="BG522" s="208">
        <f>IF(N522="zákl. přenesená",J522,0)</f>
        <v>0</v>
      </c>
      <c r="BH522" s="208">
        <f>IF(N522="sníž. přenesená",J522,0)</f>
        <v>0</v>
      </c>
      <c r="BI522" s="208">
        <f>IF(N522="nulová",J522,0)</f>
        <v>0</v>
      </c>
      <c r="BJ522" s="15" t="s">
        <v>83</v>
      </c>
      <c r="BK522" s="208">
        <f>ROUND(I522*H522,2)</f>
        <v>0</v>
      </c>
      <c r="BL522" s="15" t="s">
        <v>168</v>
      </c>
      <c r="BM522" s="207" t="s">
        <v>1099</v>
      </c>
    </row>
    <row r="523" spans="1:65" s="12" customFormat="1" ht="11.25">
      <c r="B523" s="209"/>
      <c r="C523" s="210"/>
      <c r="D523" s="211" t="s">
        <v>225</v>
      </c>
      <c r="E523" s="212" t="s">
        <v>1100</v>
      </c>
      <c r="F523" s="213" t="s">
        <v>1101</v>
      </c>
      <c r="G523" s="210"/>
      <c r="H523" s="214">
        <v>48</v>
      </c>
      <c r="I523" s="215"/>
      <c r="J523" s="210"/>
      <c r="K523" s="210"/>
      <c r="L523" s="216"/>
      <c r="M523" s="217"/>
      <c r="N523" s="218"/>
      <c r="O523" s="218"/>
      <c r="P523" s="218"/>
      <c r="Q523" s="218"/>
      <c r="R523" s="218"/>
      <c r="S523" s="218"/>
      <c r="T523" s="219"/>
      <c r="AT523" s="220" t="s">
        <v>225</v>
      </c>
      <c r="AU523" s="220" t="s">
        <v>83</v>
      </c>
      <c r="AV523" s="12" t="s">
        <v>106</v>
      </c>
      <c r="AW523" s="12" t="s">
        <v>32</v>
      </c>
      <c r="AX523" s="12" t="s">
        <v>83</v>
      </c>
      <c r="AY523" s="220" t="s">
        <v>219</v>
      </c>
    </row>
    <row r="524" spans="1:65" s="2" customFormat="1" ht="16.5" customHeight="1">
      <c r="A524" s="32"/>
      <c r="B524" s="33"/>
      <c r="C524" s="231" t="s">
        <v>1102</v>
      </c>
      <c r="D524" s="231" t="s">
        <v>288</v>
      </c>
      <c r="E524" s="232" t="s">
        <v>1103</v>
      </c>
      <c r="F524" s="233" t="s">
        <v>1104</v>
      </c>
      <c r="G524" s="234" t="s">
        <v>510</v>
      </c>
      <c r="H524" s="235">
        <v>4</v>
      </c>
      <c r="I524" s="236"/>
      <c r="J524" s="237">
        <f>ROUND(I524*H524,2)</f>
        <v>0</v>
      </c>
      <c r="K524" s="238"/>
      <c r="L524" s="239"/>
      <c r="M524" s="240" t="s">
        <v>1</v>
      </c>
      <c r="N524" s="241" t="s">
        <v>40</v>
      </c>
      <c r="O524" s="69"/>
      <c r="P524" s="205">
        <f>O524*H524</f>
        <v>0</v>
      </c>
      <c r="Q524" s="205">
        <v>0.20699999999999999</v>
      </c>
      <c r="R524" s="205">
        <f>Q524*H524</f>
        <v>0.82799999999999996</v>
      </c>
      <c r="S524" s="205">
        <v>0</v>
      </c>
      <c r="T524" s="206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207" t="s">
        <v>275</v>
      </c>
      <c r="AT524" s="207" t="s">
        <v>288</v>
      </c>
      <c r="AU524" s="207" t="s">
        <v>83</v>
      </c>
      <c r="AY524" s="15" t="s">
        <v>219</v>
      </c>
      <c r="BE524" s="208">
        <f>IF(N524="základní",J524,0)</f>
        <v>0</v>
      </c>
      <c r="BF524" s="208">
        <f>IF(N524="snížená",J524,0)</f>
        <v>0</v>
      </c>
      <c r="BG524" s="208">
        <f>IF(N524="zákl. přenesená",J524,0)</f>
        <v>0</v>
      </c>
      <c r="BH524" s="208">
        <f>IF(N524="sníž. přenesená",J524,0)</f>
        <v>0</v>
      </c>
      <c r="BI524" s="208">
        <f>IF(N524="nulová",J524,0)</f>
        <v>0</v>
      </c>
      <c r="BJ524" s="15" t="s">
        <v>83</v>
      </c>
      <c r="BK524" s="208">
        <f>ROUND(I524*H524,2)</f>
        <v>0</v>
      </c>
      <c r="BL524" s="15" t="s">
        <v>168</v>
      </c>
      <c r="BM524" s="207" t="s">
        <v>1105</v>
      </c>
    </row>
    <row r="525" spans="1:65" s="12" customFormat="1" ht="11.25">
      <c r="B525" s="209"/>
      <c r="C525" s="210"/>
      <c r="D525" s="211" t="s">
        <v>225</v>
      </c>
      <c r="E525" s="212" t="s">
        <v>1106</v>
      </c>
      <c r="F525" s="213" t="s">
        <v>168</v>
      </c>
      <c r="G525" s="210"/>
      <c r="H525" s="214">
        <v>4</v>
      </c>
      <c r="I525" s="215"/>
      <c r="J525" s="210"/>
      <c r="K525" s="210"/>
      <c r="L525" s="216"/>
      <c r="M525" s="217"/>
      <c r="N525" s="218"/>
      <c r="O525" s="218"/>
      <c r="P525" s="218"/>
      <c r="Q525" s="218"/>
      <c r="R525" s="218"/>
      <c r="S525" s="218"/>
      <c r="T525" s="219"/>
      <c r="AT525" s="220" t="s">
        <v>225</v>
      </c>
      <c r="AU525" s="220" t="s">
        <v>83</v>
      </c>
      <c r="AV525" s="12" t="s">
        <v>106</v>
      </c>
      <c r="AW525" s="12" t="s">
        <v>32</v>
      </c>
      <c r="AX525" s="12" t="s">
        <v>83</v>
      </c>
      <c r="AY525" s="220" t="s">
        <v>219</v>
      </c>
    </row>
    <row r="526" spans="1:65" s="2" customFormat="1" ht="16.5" customHeight="1">
      <c r="A526" s="32"/>
      <c r="B526" s="33"/>
      <c r="C526" s="231" t="s">
        <v>1107</v>
      </c>
      <c r="D526" s="231" t="s">
        <v>288</v>
      </c>
      <c r="E526" s="232" t="s">
        <v>1108</v>
      </c>
      <c r="F526" s="233" t="s">
        <v>1109</v>
      </c>
      <c r="G526" s="234" t="s">
        <v>510</v>
      </c>
      <c r="H526" s="235">
        <v>4</v>
      </c>
      <c r="I526" s="236"/>
      <c r="J526" s="237">
        <f>ROUND(I526*H526,2)</f>
        <v>0</v>
      </c>
      <c r="K526" s="238"/>
      <c r="L526" s="239"/>
      <c r="M526" s="240" t="s">
        <v>1</v>
      </c>
      <c r="N526" s="241" t="s">
        <v>40</v>
      </c>
      <c r="O526" s="69"/>
      <c r="P526" s="205">
        <f>O526*H526</f>
        <v>0</v>
      </c>
      <c r="Q526" s="205">
        <v>0.20699999999999999</v>
      </c>
      <c r="R526" s="205">
        <f>Q526*H526</f>
        <v>0.82799999999999996</v>
      </c>
      <c r="S526" s="205">
        <v>0</v>
      </c>
      <c r="T526" s="206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207" t="s">
        <v>275</v>
      </c>
      <c r="AT526" s="207" t="s">
        <v>288</v>
      </c>
      <c r="AU526" s="207" t="s">
        <v>83</v>
      </c>
      <c r="AY526" s="15" t="s">
        <v>219</v>
      </c>
      <c r="BE526" s="208">
        <f>IF(N526="základní",J526,0)</f>
        <v>0</v>
      </c>
      <c r="BF526" s="208">
        <f>IF(N526="snížená",J526,0)</f>
        <v>0</v>
      </c>
      <c r="BG526" s="208">
        <f>IF(N526="zákl. přenesená",J526,0)</f>
        <v>0</v>
      </c>
      <c r="BH526" s="208">
        <f>IF(N526="sníž. přenesená",J526,0)</f>
        <v>0</v>
      </c>
      <c r="BI526" s="208">
        <f>IF(N526="nulová",J526,0)</f>
        <v>0</v>
      </c>
      <c r="BJ526" s="15" t="s">
        <v>83</v>
      </c>
      <c r="BK526" s="208">
        <f>ROUND(I526*H526,2)</f>
        <v>0</v>
      </c>
      <c r="BL526" s="15" t="s">
        <v>168</v>
      </c>
      <c r="BM526" s="207" t="s">
        <v>1110</v>
      </c>
    </row>
    <row r="527" spans="1:65" s="2" customFormat="1" ht="24" customHeight="1">
      <c r="A527" s="32"/>
      <c r="B527" s="33"/>
      <c r="C527" s="195" t="s">
        <v>1111</v>
      </c>
      <c r="D527" s="195" t="s">
        <v>220</v>
      </c>
      <c r="E527" s="196" t="s">
        <v>1112</v>
      </c>
      <c r="F527" s="197" t="s">
        <v>1113</v>
      </c>
      <c r="G527" s="198" t="s">
        <v>320</v>
      </c>
      <c r="H527" s="199">
        <v>55.72</v>
      </c>
      <c r="I527" s="200"/>
      <c r="J527" s="201">
        <f>ROUND(I527*H527,2)</f>
        <v>0</v>
      </c>
      <c r="K527" s="202"/>
      <c r="L527" s="37"/>
      <c r="M527" s="203" t="s">
        <v>1</v>
      </c>
      <c r="N527" s="204" t="s">
        <v>40</v>
      </c>
      <c r="O527" s="69"/>
      <c r="P527" s="205">
        <f>O527*H527</f>
        <v>0</v>
      </c>
      <c r="Q527" s="205">
        <v>2.2563399999999998</v>
      </c>
      <c r="R527" s="205">
        <f>Q527*H527</f>
        <v>125.72326479999998</v>
      </c>
      <c r="S527" s="205">
        <v>0</v>
      </c>
      <c r="T527" s="206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207" t="s">
        <v>168</v>
      </c>
      <c r="AT527" s="207" t="s">
        <v>220</v>
      </c>
      <c r="AU527" s="207" t="s">
        <v>83</v>
      </c>
      <c r="AY527" s="15" t="s">
        <v>219</v>
      </c>
      <c r="BE527" s="208">
        <f>IF(N527="základní",J527,0)</f>
        <v>0</v>
      </c>
      <c r="BF527" s="208">
        <f>IF(N527="snížená",J527,0)</f>
        <v>0</v>
      </c>
      <c r="BG527" s="208">
        <f>IF(N527="zákl. přenesená",J527,0)</f>
        <v>0</v>
      </c>
      <c r="BH527" s="208">
        <f>IF(N527="sníž. přenesená",J527,0)</f>
        <v>0</v>
      </c>
      <c r="BI527" s="208">
        <f>IF(N527="nulová",J527,0)</f>
        <v>0</v>
      </c>
      <c r="BJ527" s="15" t="s">
        <v>83</v>
      </c>
      <c r="BK527" s="208">
        <f>ROUND(I527*H527,2)</f>
        <v>0</v>
      </c>
      <c r="BL527" s="15" t="s">
        <v>168</v>
      </c>
      <c r="BM527" s="207" t="s">
        <v>1114</v>
      </c>
    </row>
    <row r="528" spans="1:65" s="13" customFormat="1" ht="11.25">
      <c r="B528" s="221"/>
      <c r="C528" s="222"/>
      <c r="D528" s="211" t="s">
        <v>225</v>
      </c>
      <c r="E528" s="223" t="s">
        <v>1</v>
      </c>
      <c r="F528" s="224" t="s">
        <v>1115</v>
      </c>
      <c r="G528" s="222"/>
      <c r="H528" s="223" t="s">
        <v>1</v>
      </c>
      <c r="I528" s="225"/>
      <c r="J528" s="222"/>
      <c r="K528" s="222"/>
      <c r="L528" s="226"/>
      <c r="M528" s="227"/>
      <c r="N528" s="228"/>
      <c r="O528" s="228"/>
      <c r="P528" s="228"/>
      <c r="Q528" s="228"/>
      <c r="R528" s="228"/>
      <c r="S528" s="228"/>
      <c r="T528" s="229"/>
      <c r="AT528" s="230" t="s">
        <v>225</v>
      </c>
      <c r="AU528" s="230" t="s">
        <v>83</v>
      </c>
      <c r="AV528" s="13" t="s">
        <v>83</v>
      </c>
      <c r="AW528" s="13" t="s">
        <v>32</v>
      </c>
      <c r="AX528" s="13" t="s">
        <v>75</v>
      </c>
      <c r="AY528" s="230" t="s">
        <v>219</v>
      </c>
    </row>
    <row r="529" spans="1:65" s="12" customFormat="1" ht="11.25">
      <c r="B529" s="209"/>
      <c r="C529" s="210"/>
      <c r="D529" s="211" t="s">
        <v>225</v>
      </c>
      <c r="E529" s="212" t="s">
        <v>1116</v>
      </c>
      <c r="F529" s="213" t="s">
        <v>1117</v>
      </c>
      <c r="G529" s="210"/>
      <c r="H529" s="214">
        <v>11.2</v>
      </c>
      <c r="I529" s="215"/>
      <c r="J529" s="210"/>
      <c r="K529" s="210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225</v>
      </c>
      <c r="AU529" s="220" t="s">
        <v>83</v>
      </c>
      <c r="AV529" s="12" t="s">
        <v>106</v>
      </c>
      <c r="AW529" s="12" t="s">
        <v>32</v>
      </c>
      <c r="AX529" s="12" t="s">
        <v>75</v>
      </c>
      <c r="AY529" s="220" t="s">
        <v>219</v>
      </c>
    </row>
    <row r="530" spans="1:65" s="13" customFormat="1" ht="11.25">
      <c r="B530" s="221"/>
      <c r="C530" s="222"/>
      <c r="D530" s="211" t="s">
        <v>225</v>
      </c>
      <c r="E530" s="223" t="s">
        <v>1</v>
      </c>
      <c r="F530" s="224" t="s">
        <v>1118</v>
      </c>
      <c r="G530" s="222"/>
      <c r="H530" s="223" t="s">
        <v>1</v>
      </c>
      <c r="I530" s="225"/>
      <c r="J530" s="222"/>
      <c r="K530" s="222"/>
      <c r="L530" s="226"/>
      <c r="M530" s="227"/>
      <c r="N530" s="228"/>
      <c r="O530" s="228"/>
      <c r="P530" s="228"/>
      <c r="Q530" s="228"/>
      <c r="R530" s="228"/>
      <c r="S530" s="228"/>
      <c r="T530" s="229"/>
      <c r="AT530" s="230" t="s">
        <v>225</v>
      </c>
      <c r="AU530" s="230" t="s">
        <v>83</v>
      </c>
      <c r="AV530" s="13" t="s">
        <v>83</v>
      </c>
      <c r="AW530" s="13" t="s">
        <v>32</v>
      </c>
      <c r="AX530" s="13" t="s">
        <v>75</v>
      </c>
      <c r="AY530" s="230" t="s">
        <v>219</v>
      </c>
    </row>
    <row r="531" spans="1:65" s="12" customFormat="1" ht="11.25">
      <c r="B531" s="209"/>
      <c r="C531" s="210"/>
      <c r="D531" s="211" t="s">
        <v>225</v>
      </c>
      <c r="E531" s="212" t="s">
        <v>179</v>
      </c>
      <c r="F531" s="213" t="s">
        <v>1119</v>
      </c>
      <c r="G531" s="210"/>
      <c r="H531" s="214">
        <v>44.52</v>
      </c>
      <c r="I531" s="215"/>
      <c r="J531" s="210"/>
      <c r="K531" s="210"/>
      <c r="L531" s="216"/>
      <c r="M531" s="217"/>
      <c r="N531" s="218"/>
      <c r="O531" s="218"/>
      <c r="P531" s="218"/>
      <c r="Q531" s="218"/>
      <c r="R531" s="218"/>
      <c r="S531" s="218"/>
      <c r="T531" s="219"/>
      <c r="AT531" s="220" t="s">
        <v>225</v>
      </c>
      <c r="AU531" s="220" t="s">
        <v>83</v>
      </c>
      <c r="AV531" s="12" t="s">
        <v>106</v>
      </c>
      <c r="AW531" s="12" t="s">
        <v>32</v>
      </c>
      <c r="AX531" s="12" t="s">
        <v>75</v>
      </c>
      <c r="AY531" s="220" t="s">
        <v>219</v>
      </c>
    </row>
    <row r="532" spans="1:65" s="12" customFormat="1" ht="11.25">
      <c r="B532" s="209"/>
      <c r="C532" s="210"/>
      <c r="D532" s="211" t="s">
        <v>225</v>
      </c>
      <c r="E532" s="212" t="s">
        <v>1120</v>
      </c>
      <c r="F532" s="213" t="s">
        <v>1121</v>
      </c>
      <c r="G532" s="210"/>
      <c r="H532" s="214">
        <v>55.72</v>
      </c>
      <c r="I532" s="215"/>
      <c r="J532" s="210"/>
      <c r="K532" s="210"/>
      <c r="L532" s="216"/>
      <c r="M532" s="217"/>
      <c r="N532" s="218"/>
      <c r="O532" s="218"/>
      <c r="P532" s="218"/>
      <c r="Q532" s="218"/>
      <c r="R532" s="218"/>
      <c r="S532" s="218"/>
      <c r="T532" s="219"/>
      <c r="AT532" s="220" t="s">
        <v>225</v>
      </c>
      <c r="AU532" s="220" t="s">
        <v>83</v>
      </c>
      <c r="AV532" s="12" t="s">
        <v>106</v>
      </c>
      <c r="AW532" s="12" t="s">
        <v>32</v>
      </c>
      <c r="AX532" s="12" t="s">
        <v>83</v>
      </c>
      <c r="AY532" s="220" t="s">
        <v>219</v>
      </c>
    </row>
    <row r="533" spans="1:65" s="2" customFormat="1" ht="24" customHeight="1">
      <c r="A533" s="32"/>
      <c r="B533" s="33"/>
      <c r="C533" s="195" t="s">
        <v>1122</v>
      </c>
      <c r="D533" s="195" t="s">
        <v>220</v>
      </c>
      <c r="E533" s="196" t="s">
        <v>1123</v>
      </c>
      <c r="F533" s="197" t="s">
        <v>1124</v>
      </c>
      <c r="G533" s="198" t="s">
        <v>288</v>
      </c>
      <c r="H533" s="199">
        <v>1320.9</v>
      </c>
      <c r="I533" s="200"/>
      <c r="J533" s="201">
        <f>ROUND(I533*H533,2)</f>
        <v>0</v>
      </c>
      <c r="K533" s="202"/>
      <c r="L533" s="37"/>
      <c r="M533" s="203" t="s">
        <v>1</v>
      </c>
      <c r="N533" s="204" t="s">
        <v>40</v>
      </c>
      <c r="O533" s="69"/>
      <c r="P533" s="205">
        <f>O533*H533</f>
        <v>0</v>
      </c>
      <c r="Q533" s="205">
        <v>0</v>
      </c>
      <c r="R533" s="205">
        <f>Q533*H533</f>
        <v>0</v>
      </c>
      <c r="S533" s="205">
        <v>0</v>
      </c>
      <c r="T533" s="206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207" t="s">
        <v>168</v>
      </c>
      <c r="AT533" s="207" t="s">
        <v>220</v>
      </c>
      <c r="AU533" s="207" t="s">
        <v>83</v>
      </c>
      <c r="AY533" s="15" t="s">
        <v>219</v>
      </c>
      <c r="BE533" s="208">
        <f>IF(N533="základní",J533,0)</f>
        <v>0</v>
      </c>
      <c r="BF533" s="208">
        <f>IF(N533="snížená",J533,0)</f>
        <v>0</v>
      </c>
      <c r="BG533" s="208">
        <f>IF(N533="zákl. přenesená",J533,0)</f>
        <v>0</v>
      </c>
      <c r="BH533" s="208">
        <f>IF(N533="sníž. přenesená",J533,0)</f>
        <v>0</v>
      </c>
      <c r="BI533" s="208">
        <f>IF(N533="nulová",J533,0)</f>
        <v>0</v>
      </c>
      <c r="BJ533" s="15" t="s">
        <v>83</v>
      </c>
      <c r="BK533" s="208">
        <f>ROUND(I533*H533,2)</f>
        <v>0</v>
      </c>
      <c r="BL533" s="15" t="s">
        <v>168</v>
      </c>
      <c r="BM533" s="207" t="s">
        <v>1125</v>
      </c>
    </row>
    <row r="534" spans="1:65" s="13" customFormat="1" ht="11.25">
      <c r="B534" s="221"/>
      <c r="C534" s="222"/>
      <c r="D534" s="211" t="s">
        <v>225</v>
      </c>
      <c r="E534" s="223" t="s">
        <v>1</v>
      </c>
      <c r="F534" s="224" t="s">
        <v>1126</v>
      </c>
      <c r="G534" s="222"/>
      <c r="H534" s="223" t="s">
        <v>1</v>
      </c>
      <c r="I534" s="225"/>
      <c r="J534" s="222"/>
      <c r="K534" s="222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225</v>
      </c>
      <c r="AU534" s="230" t="s">
        <v>83</v>
      </c>
      <c r="AV534" s="13" t="s">
        <v>83</v>
      </c>
      <c r="AW534" s="13" t="s">
        <v>32</v>
      </c>
      <c r="AX534" s="13" t="s">
        <v>75</v>
      </c>
      <c r="AY534" s="230" t="s">
        <v>219</v>
      </c>
    </row>
    <row r="535" spans="1:65" s="12" customFormat="1" ht="11.25">
      <c r="B535" s="209"/>
      <c r="C535" s="210"/>
      <c r="D535" s="211" t="s">
        <v>225</v>
      </c>
      <c r="E535" s="212" t="s">
        <v>1127</v>
      </c>
      <c r="F535" s="213" t="s">
        <v>1128</v>
      </c>
      <c r="G535" s="210"/>
      <c r="H535" s="214">
        <v>142</v>
      </c>
      <c r="I535" s="215"/>
      <c r="J535" s="210"/>
      <c r="K535" s="210"/>
      <c r="L535" s="216"/>
      <c r="M535" s="217"/>
      <c r="N535" s="218"/>
      <c r="O535" s="218"/>
      <c r="P535" s="218"/>
      <c r="Q535" s="218"/>
      <c r="R535" s="218"/>
      <c r="S535" s="218"/>
      <c r="T535" s="219"/>
      <c r="AT535" s="220" t="s">
        <v>225</v>
      </c>
      <c r="AU535" s="220" t="s">
        <v>83</v>
      </c>
      <c r="AV535" s="12" t="s">
        <v>106</v>
      </c>
      <c r="AW535" s="12" t="s">
        <v>32</v>
      </c>
      <c r="AX535" s="12" t="s">
        <v>75</v>
      </c>
      <c r="AY535" s="220" t="s">
        <v>219</v>
      </c>
    </row>
    <row r="536" spans="1:65" s="13" customFormat="1" ht="11.25">
      <c r="B536" s="221"/>
      <c r="C536" s="222"/>
      <c r="D536" s="211" t="s">
        <v>225</v>
      </c>
      <c r="E536" s="223" t="s">
        <v>1</v>
      </c>
      <c r="F536" s="224" t="s">
        <v>1129</v>
      </c>
      <c r="G536" s="222"/>
      <c r="H536" s="223" t="s">
        <v>1</v>
      </c>
      <c r="I536" s="225"/>
      <c r="J536" s="222"/>
      <c r="K536" s="222"/>
      <c r="L536" s="226"/>
      <c r="M536" s="227"/>
      <c r="N536" s="228"/>
      <c r="O536" s="228"/>
      <c r="P536" s="228"/>
      <c r="Q536" s="228"/>
      <c r="R536" s="228"/>
      <c r="S536" s="228"/>
      <c r="T536" s="229"/>
      <c r="AT536" s="230" t="s">
        <v>225</v>
      </c>
      <c r="AU536" s="230" t="s">
        <v>83</v>
      </c>
      <c r="AV536" s="13" t="s">
        <v>83</v>
      </c>
      <c r="AW536" s="13" t="s">
        <v>32</v>
      </c>
      <c r="AX536" s="13" t="s">
        <v>75</v>
      </c>
      <c r="AY536" s="230" t="s">
        <v>219</v>
      </c>
    </row>
    <row r="537" spans="1:65" s="12" customFormat="1" ht="22.5">
      <c r="B537" s="209"/>
      <c r="C537" s="210"/>
      <c r="D537" s="211" t="s">
        <v>225</v>
      </c>
      <c r="E537" s="212" t="s">
        <v>181</v>
      </c>
      <c r="F537" s="213" t="s">
        <v>1130</v>
      </c>
      <c r="G537" s="210"/>
      <c r="H537" s="214">
        <v>182.3</v>
      </c>
      <c r="I537" s="215"/>
      <c r="J537" s="210"/>
      <c r="K537" s="210"/>
      <c r="L537" s="216"/>
      <c r="M537" s="217"/>
      <c r="N537" s="218"/>
      <c r="O537" s="218"/>
      <c r="P537" s="218"/>
      <c r="Q537" s="218"/>
      <c r="R537" s="218"/>
      <c r="S537" s="218"/>
      <c r="T537" s="219"/>
      <c r="AT537" s="220" t="s">
        <v>225</v>
      </c>
      <c r="AU537" s="220" t="s">
        <v>83</v>
      </c>
      <c r="AV537" s="12" t="s">
        <v>106</v>
      </c>
      <c r="AW537" s="12" t="s">
        <v>32</v>
      </c>
      <c r="AX537" s="12" t="s">
        <v>75</v>
      </c>
      <c r="AY537" s="220" t="s">
        <v>219</v>
      </c>
    </row>
    <row r="538" spans="1:65" s="13" customFormat="1" ht="11.25">
      <c r="B538" s="221"/>
      <c r="C538" s="222"/>
      <c r="D538" s="211" t="s">
        <v>225</v>
      </c>
      <c r="E538" s="223" t="s">
        <v>1</v>
      </c>
      <c r="F538" s="224" t="s">
        <v>1131</v>
      </c>
      <c r="G538" s="222"/>
      <c r="H538" s="223" t="s">
        <v>1</v>
      </c>
      <c r="I538" s="225"/>
      <c r="J538" s="222"/>
      <c r="K538" s="222"/>
      <c r="L538" s="226"/>
      <c r="M538" s="227"/>
      <c r="N538" s="228"/>
      <c r="O538" s="228"/>
      <c r="P538" s="228"/>
      <c r="Q538" s="228"/>
      <c r="R538" s="228"/>
      <c r="S538" s="228"/>
      <c r="T538" s="229"/>
      <c r="AT538" s="230" t="s">
        <v>225</v>
      </c>
      <c r="AU538" s="230" t="s">
        <v>83</v>
      </c>
      <c r="AV538" s="13" t="s">
        <v>83</v>
      </c>
      <c r="AW538" s="13" t="s">
        <v>32</v>
      </c>
      <c r="AX538" s="13" t="s">
        <v>75</v>
      </c>
      <c r="AY538" s="230" t="s">
        <v>219</v>
      </c>
    </row>
    <row r="539" spans="1:65" s="12" customFormat="1" ht="11.25">
      <c r="B539" s="209"/>
      <c r="C539" s="210"/>
      <c r="D539" s="211" t="s">
        <v>225</v>
      </c>
      <c r="E539" s="212" t="s">
        <v>183</v>
      </c>
      <c r="F539" s="213" t="s">
        <v>1132</v>
      </c>
      <c r="G539" s="210"/>
      <c r="H539" s="214">
        <v>823.6</v>
      </c>
      <c r="I539" s="215"/>
      <c r="J539" s="210"/>
      <c r="K539" s="210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225</v>
      </c>
      <c r="AU539" s="220" t="s">
        <v>83</v>
      </c>
      <c r="AV539" s="12" t="s">
        <v>106</v>
      </c>
      <c r="AW539" s="12" t="s">
        <v>32</v>
      </c>
      <c r="AX539" s="12" t="s">
        <v>75</v>
      </c>
      <c r="AY539" s="220" t="s">
        <v>219</v>
      </c>
    </row>
    <row r="540" spans="1:65" s="13" customFormat="1" ht="11.25">
      <c r="B540" s="221"/>
      <c r="C540" s="222"/>
      <c r="D540" s="211" t="s">
        <v>225</v>
      </c>
      <c r="E540" s="223" t="s">
        <v>1</v>
      </c>
      <c r="F540" s="224" t="s">
        <v>1133</v>
      </c>
      <c r="G540" s="222"/>
      <c r="H540" s="223" t="s">
        <v>1</v>
      </c>
      <c r="I540" s="225"/>
      <c r="J540" s="222"/>
      <c r="K540" s="222"/>
      <c r="L540" s="226"/>
      <c r="M540" s="227"/>
      <c r="N540" s="228"/>
      <c r="O540" s="228"/>
      <c r="P540" s="228"/>
      <c r="Q540" s="228"/>
      <c r="R540" s="228"/>
      <c r="S540" s="228"/>
      <c r="T540" s="229"/>
      <c r="AT540" s="230" t="s">
        <v>225</v>
      </c>
      <c r="AU540" s="230" t="s">
        <v>83</v>
      </c>
      <c r="AV540" s="13" t="s">
        <v>83</v>
      </c>
      <c r="AW540" s="13" t="s">
        <v>32</v>
      </c>
      <c r="AX540" s="13" t="s">
        <v>75</v>
      </c>
      <c r="AY540" s="230" t="s">
        <v>219</v>
      </c>
    </row>
    <row r="541" spans="1:65" s="12" customFormat="1" ht="11.25">
      <c r="B541" s="209"/>
      <c r="C541" s="210"/>
      <c r="D541" s="211" t="s">
        <v>225</v>
      </c>
      <c r="E541" s="212" t="s">
        <v>185</v>
      </c>
      <c r="F541" s="213" t="s">
        <v>1134</v>
      </c>
      <c r="G541" s="210"/>
      <c r="H541" s="214">
        <v>173</v>
      </c>
      <c r="I541" s="215"/>
      <c r="J541" s="210"/>
      <c r="K541" s="210"/>
      <c r="L541" s="216"/>
      <c r="M541" s="217"/>
      <c r="N541" s="218"/>
      <c r="O541" s="218"/>
      <c r="P541" s="218"/>
      <c r="Q541" s="218"/>
      <c r="R541" s="218"/>
      <c r="S541" s="218"/>
      <c r="T541" s="219"/>
      <c r="AT541" s="220" t="s">
        <v>225</v>
      </c>
      <c r="AU541" s="220" t="s">
        <v>83</v>
      </c>
      <c r="AV541" s="12" t="s">
        <v>106</v>
      </c>
      <c r="AW541" s="12" t="s">
        <v>32</v>
      </c>
      <c r="AX541" s="12" t="s">
        <v>75</v>
      </c>
      <c r="AY541" s="220" t="s">
        <v>219</v>
      </c>
    </row>
    <row r="542" spans="1:65" s="12" customFormat="1" ht="11.25">
      <c r="B542" s="209"/>
      <c r="C542" s="210"/>
      <c r="D542" s="211" t="s">
        <v>225</v>
      </c>
      <c r="E542" s="212" t="s">
        <v>1135</v>
      </c>
      <c r="F542" s="213" t="s">
        <v>1136</v>
      </c>
      <c r="G542" s="210"/>
      <c r="H542" s="214">
        <v>1320.9</v>
      </c>
      <c r="I542" s="215"/>
      <c r="J542" s="210"/>
      <c r="K542" s="210"/>
      <c r="L542" s="216"/>
      <c r="M542" s="217"/>
      <c r="N542" s="218"/>
      <c r="O542" s="218"/>
      <c r="P542" s="218"/>
      <c r="Q542" s="218"/>
      <c r="R542" s="218"/>
      <c r="S542" s="218"/>
      <c r="T542" s="219"/>
      <c r="AT542" s="220" t="s">
        <v>225</v>
      </c>
      <c r="AU542" s="220" t="s">
        <v>83</v>
      </c>
      <c r="AV542" s="12" t="s">
        <v>106</v>
      </c>
      <c r="AW542" s="12" t="s">
        <v>32</v>
      </c>
      <c r="AX542" s="12" t="s">
        <v>83</v>
      </c>
      <c r="AY542" s="220" t="s">
        <v>219</v>
      </c>
    </row>
    <row r="543" spans="1:65" s="2" customFormat="1" ht="24" customHeight="1">
      <c r="A543" s="32"/>
      <c r="B543" s="33"/>
      <c r="C543" s="195" t="s">
        <v>115</v>
      </c>
      <c r="D543" s="195" t="s">
        <v>220</v>
      </c>
      <c r="E543" s="196" t="s">
        <v>1137</v>
      </c>
      <c r="F543" s="197" t="s">
        <v>1138</v>
      </c>
      <c r="G543" s="198" t="s">
        <v>288</v>
      </c>
      <c r="H543" s="199">
        <v>1320.9</v>
      </c>
      <c r="I543" s="200"/>
      <c r="J543" s="201">
        <f>ROUND(I543*H543,2)</f>
        <v>0</v>
      </c>
      <c r="K543" s="202"/>
      <c r="L543" s="37"/>
      <c r="M543" s="203" t="s">
        <v>1</v>
      </c>
      <c r="N543" s="204" t="s">
        <v>40</v>
      </c>
      <c r="O543" s="69"/>
      <c r="P543" s="205">
        <f>O543*H543</f>
        <v>0</v>
      </c>
      <c r="Q543" s="205">
        <v>1.1E-4</v>
      </c>
      <c r="R543" s="205">
        <f>Q543*H543</f>
        <v>0.14529900000000001</v>
      </c>
      <c r="S543" s="205">
        <v>0</v>
      </c>
      <c r="T543" s="206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207" t="s">
        <v>168</v>
      </c>
      <c r="AT543" s="207" t="s">
        <v>220</v>
      </c>
      <c r="AU543" s="207" t="s">
        <v>83</v>
      </c>
      <c r="AY543" s="15" t="s">
        <v>219</v>
      </c>
      <c r="BE543" s="208">
        <f>IF(N543="základní",J543,0)</f>
        <v>0</v>
      </c>
      <c r="BF543" s="208">
        <f>IF(N543="snížená",J543,0)</f>
        <v>0</v>
      </c>
      <c r="BG543" s="208">
        <f>IF(N543="zákl. přenesená",J543,0)</f>
        <v>0</v>
      </c>
      <c r="BH543" s="208">
        <f>IF(N543="sníž. přenesená",J543,0)</f>
        <v>0</v>
      </c>
      <c r="BI543" s="208">
        <f>IF(N543="nulová",J543,0)</f>
        <v>0</v>
      </c>
      <c r="BJ543" s="15" t="s">
        <v>83</v>
      </c>
      <c r="BK543" s="208">
        <f>ROUND(I543*H543,2)</f>
        <v>0</v>
      </c>
      <c r="BL543" s="15" t="s">
        <v>168</v>
      </c>
      <c r="BM543" s="207" t="s">
        <v>1139</v>
      </c>
    </row>
    <row r="544" spans="1:65" s="12" customFormat="1" ht="11.25">
      <c r="B544" s="209"/>
      <c r="C544" s="210"/>
      <c r="D544" s="211" t="s">
        <v>225</v>
      </c>
      <c r="E544" s="212" t="s">
        <v>1140</v>
      </c>
      <c r="F544" s="213" t="s">
        <v>1141</v>
      </c>
      <c r="G544" s="210"/>
      <c r="H544" s="214">
        <v>1320.9</v>
      </c>
      <c r="I544" s="215"/>
      <c r="J544" s="210"/>
      <c r="K544" s="210"/>
      <c r="L544" s="216"/>
      <c r="M544" s="217"/>
      <c r="N544" s="218"/>
      <c r="O544" s="218"/>
      <c r="P544" s="218"/>
      <c r="Q544" s="218"/>
      <c r="R544" s="218"/>
      <c r="S544" s="218"/>
      <c r="T544" s="219"/>
      <c r="AT544" s="220" t="s">
        <v>225</v>
      </c>
      <c r="AU544" s="220" t="s">
        <v>83</v>
      </c>
      <c r="AV544" s="12" t="s">
        <v>106</v>
      </c>
      <c r="AW544" s="12" t="s">
        <v>32</v>
      </c>
      <c r="AX544" s="12" t="s">
        <v>83</v>
      </c>
      <c r="AY544" s="220" t="s">
        <v>219</v>
      </c>
    </row>
    <row r="545" spans="1:65" s="2" customFormat="1" ht="24" customHeight="1">
      <c r="A545" s="32"/>
      <c r="B545" s="33"/>
      <c r="C545" s="195" t="s">
        <v>1142</v>
      </c>
      <c r="D545" s="195" t="s">
        <v>220</v>
      </c>
      <c r="E545" s="196" t="s">
        <v>1143</v>
      </c>
      <c r="F545" s="197" t="s">
        <v>1144</v>
      </c>
      <c r="G545" s="198" t="s">
        <v>510</v>
      </c>
      <c r="H545" s="199">
        <v>1</v>
      </c>
      <c r="I545" s="200"/>
      <c r="J545" s="201">
        <f>ROUND(I545*H545,2)</f>
        <v>0</v>
      </c>
      <c r="K545" s="202"/>
      <c r="L545" s="37"/>
      <c r="M545" s="203" t="s">
        <v>1</v>
      </c>
      <c r="N545" s="204" t="s">
        <v>40</v>
      </c>
      <c r="O545" s="69"/>
      <c r="P545" s="205">
        <f>O545*H545</f>
        <v>0</v>
      </c>
      <c r="Q545" s="205">
        <v>6.2615499999999997</v>
      </c>
      <c r="R545" s="205">
        <f>Q545*H545</f>
        <v>6.2615499999999997</v>
      </c>
      <c r="S545" s="205">
        <v>0</v>
      </c>
      <c r="T545" s="206">
        <f>S545*H545</f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207" t="s">
        <v>168</v>
      </c>
      <c r="AT545" s="207" t="s">
        <v>220</v>
      </c>
      <c r="AU545" s="207" t="s">
        <v>83</v>
      </c>
      <c r="AY545" s="15" t="s">
        <v>219</v>
      </c>
      <c r="BE545" s="208">
        <f>IF(N545="základní",J545,0)</f>
        <v>0</v>
      </c>
      <c r="BF545" s="208">
        <f>IF(N545="snížená",J545,0)</f>
        <v>0</v>
      </c>
      <c r="BG545" s="208">
        <f>IF(N545="zákl. přenesená",J545,0)</f>
        <v>0</v>
      </c>
      <c r="BH545" s="208">
        <f>IF(N545="sníž. přenesená",J545,0)</f>
        <v>0</v>
      </c>
      <c r="BI545" s="208">
        <f>IF(N545="nulová",J545,0)</f>
        <v>0</v>
      </c>
      <c r="BJ545" s="15" t="s">
        <v>83</v>
      </c>
      <c r="BK545" s="208">
        <f>ROUND(I545*H545,2)</f>
        <v>0</v>
      </c>
      <c r="BL545" s="15" t="s">
        <v>168</v>
      </c>
      <c r="BM545" s="207" t="s">
        <v>1145</v>
      </c>
    </row>
    <row r="546" spans="1:65" s="12" customFormat="1" ht="11.25">
      <c r="B546" s="209"/>
      <c r="C546" s="210"/>
      <c r="D546" s="211" t="s">
        <v>225</v>
      </c>
      <c r="E546" s="212" t="s">
        <v>1146</v>
      </c>
      <c r="F546" s="213" t="s">
        <v>83</v>
      </c>
      <c r="G546" s="210"/>
      <c r="H546" s="214">
        <v>1</v>
      </c>
      <c r="I546" s="215"/>
      <c r="J546" s="210"/>
      <c r="K546" s="210"/>
      <c r="L546" s="216"/>
      <c r="M546" s="217"/>
      <c r="N546" s="218"/>
      <c r="O546" s="218"/>
      <c r="P546" s="218"/>
      <c r="Q546" s="218"/>
      <c r="R546" s="218"/>
      <c r="S546" s="218"/>
      <c r="T546" s="219"/>
      <c r="AT546" s="220" t="s">
        <v>225</v>
      </c>
      <c r="AU546" s="220" t="s">
        <v>83</v>
      </c>
      <c r="AV546" s="12" t="s">
        <v>106</v>
      </c>
      <c r="AW546" s="12" t="s">
        <v>32</v>
      </c>
      <c r="AX546" s="12" t="s">
        <v>83</v>
      </c>
      <c r="AY546" s="220" t="s">
        <v>219</v>
      </c>
    </row>
    <row r="547" spans="1:65" s="2" customFormat="1" ht="24" customHeight="1">
      <c r="A547" s="32"/>
      <c r="B547" s="33"/>
      <c r="C547" s="195" t="s">
        <v>1147</v>
      </c>
      <c r="D547" s="195" t="s">
        <v>220</v>
      </c>
      <c r="E547" s="196" t="s">
        <v>1148</v>
      </c>
      <c r="F547" s="197" t="s">
        <v>1149</v>
      </c>
      <c r="G547" s="198" t="s">
        <v>510</v>
      </c>
      <c r="H547" s="199">
        <v>1</v>
      </c>
      <c r="I547" s="200"/>
      <c r="J547" s="201">
        <f>ROUND(I547*H547,2)</f>
        <v>0</v>
      </c>
      <c r="K547" s="202"/>
      <c r="L547" s="37"/>
      <c r="M547" s="203" t="s">
        <v>1</v>
      </c>
      <c r="N547" s="204" t="s">
        <v>40</v>
      </c>
      <c r="O547" s="69"/>
      <c r="P547" s="205">
        <f>O547*H547</f>
        <v>0</v>
      </c>
      <c r="Q547" s="205">
        <v>15.30899</v>
      </c>
      <c r="R547" s="205">
        <f>Q547*H547</f>
        <v>15.30899</v>
      </c>
      <c r="S547" s="205">
        <v>0</v>
      </c>
      <c r="T547" s="206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207" t="s">
        <v>168</v>
      </c>
      <c r="AT547" s="207" t="s">
        <v>220</v>
      </c>
      <c r="AU547" s="207" t="s">
        <v>83</v>
      </c>
      <c r="AY547" s="15" t="s">
        <v>219</v>
      </c>
      <c r="BE547" s="208">
        <f>IF(N547="základní",J547,0)</f>
        <v>0</v>
      </c>
      <c r="BF547" s="208">
        <f>IF(N547="snížená",J547,0)</f>
        <v>0</v>
      </c>
      <c r="BG547" s="208">
        <f>IF(N547="zákl. přenesená",J547,0)</f>
        <v>0</v>
      </c>
      <c r="BH547" s="208">
        <f>IF(N547="sníž. přenesená",J547,0)</f>
        <v>0</v>
      </c>
      <c r="BI547" s="208">
        <f>IF(N547="nulová",J547,0)</f>
        <v>0</v>
      </c>
      <c r="BJ547" s="15" t="s">
        <v>83</v>
      </c>
      <c r="BK547" s="208">
        <f>ROUND(I547*H547,2)</f>
        <v>0</v>
      </c>
      <c r="BL547" s="15" t="s">
        <v>168</v>
      </c>
      <c r="BM547" s="207" t="s">
        <v>1150</v>
      </c>
    </row>
    <row r="548" spans="1:65" s="12" customFormat="1" ht="11.25">
      <c r="B548" s="209"/>
      <c r="C548" s="210"/>
      <c r="D548" s="211" t="s">
        <v>225</v>
      </c>
      <c r="E548" s="212" t="s">
        <v>1151</v>
      </c>
      <c r="F548" s="213" t="s">
        <v>83</v>
      </c>
      <c r="G548" s="210"/>
      <c r="H548" s="214">
        <v>1</v>
      </c>
      <c r="I548" s="215"/>
      <c r="J548" s="210"/>
      <c r="K548" s="210"/>
      <c r="L548" s="216"/>
      <c r="M548" s="217"/>
      <c r="N548" s="218"/>
      <c r="O548" s="218"/>
      <c r="P548" s="218"/>
      <c r="Q548" s="218"/>
      <c r="R548" s="218"/>
      <c r="S548" s="218"/>
      <c r="T548" s="219"/>
      <c r="AT548" s="220" t="s">
        <v>225</v>
      </c>
      <c r="AU548" s="220" t="s">
        <v>83</v>
      </c>
      <c r="AV548" s="12" t="s">
        <v>106</v>
      </c>
      <c r="AW548" s="12" t="s">
        <v>32</v>
      </c>
      <c r="AX548" s="12" t="s">
        <v>83</v>
      </c>
      <c r="AY548" s="220" t="s">
        <v>219</v>
      </c>
    </row>
    <row r="549" spans="1:65" s="2" customFormat="1" ht="24" customHeight="1">
      <c r="A549" s="32"/>
      <c r="B549" s="33"/>
      <c r="C549" s="195" t="s">
        <v>1152</v>
      </c>
      <c r="D549" s="195" t="s">
        <v>220</v>
      </c>
      <c r="E549" s="196" t="s">
        <v>1153</v>
      </c>
      <c r="F549" s="197" t="s">
        <v>1154</v>
      </c>
      <c r="G549" s="198" t="s">
        <v>510</v>
      </c>
      <c r="H549" s="199">
        <v>6</v>
      </c>
      <c r="I549" s="200"/>
      <c r="J549" s="201">
        <f>ROUND(I549*H549,2)</f>
        <v>0</v>
      </c>
      <c r="K549" s="202"/>
      <c r="L549" s="37"/>
      <c r="M549" s="203" t="s">
        <v>1</v>
      </c>
      <c r="N549" s="204" t="s">
        <v>40</v>
      </c>
      <c r="O549" s="69"/>
      <c r="P549" s="205">
        <f>O549*H549</f>
        <v>0</v>
      </c>
      <c r="Q549" s="205">
        <v>9.2261500000000005</v>
      </c>
      <c r="R549" s="205">
        <f>Q549*H549</f>
        <v>55.356900000000003</v>
      </c>
      <c r="S549" s="205">
        <v>0</v>
      </c>
      <c r="T549" s="206">
        <f>S549*H549</f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207" t="s">
        <v>168</v>
      </c>
      <c r="AT549" s="207" t="s">
        <v>220</v>
      </c>
      <c r="AU549" s="207" t="s">
        <v>83</v>
      </c>
      <c r="AY549" s="15" t="s">
        <v>219</v>
      </c>
      <c r="BE549" s="208">
        <f>IF(N549="základní",J549,0)</f>
        <v>0</v>
      </c>
      <c r="BF549" s="208">
        <f>IF(N549="snížená",J549,0)</f>
        <v>0</v>
      </c>
      <c r="BG549" s="208">
        <f>IF(N549="zákl. přenesená",J549,0)</f>
        <v>0</v>
      </c>
      <c r="BH549" s="208">
        <f>IF(N549="sníž. přenesená",J549,0)</f>
        <v>0</v>
      </c>
      <c r="BI549" s="208">
        <f>IF(N549="nulová",J549,0)</f>
        <v>0</v>
      </c>
      <c r="BJ549" s="15" t="s">
        <v>83</v>
      </c>
      <c r="BK549" s="208">
        <f>ROUND(I549*H549,2)</f>
        <v>0</v>
      </c>
      <c r="BL549" s="15" t="s">
        <v>168</v>
      </c>
      <c r="BM549" s="207" t="s">
        <v>1155</v>
      </c>
    </row>
    <row r="550" spans="1:65" s="12" customFormat="1" ht="11.25">
      <c r="B550" s="209"/>
      <c r="C550" s="210"/>
      <c r="D550" s="211" t="s">
        <v>225</v>
      </c>
      <c r="E550" s="212" t="s">
        <v>1156</v>
      </c>
      <c r="F550" s="213" t="s">
        <v>111</v>
      </c>
      <c r="G550" s="210"/>
      <c r="H550" s="214">
        <v>6</v>
      </c>
      <c r="I550" s="215"/>
      <c r="J550" s="210"/>
      <c r="K550" s="210"/>
      <c r="L550" s="216"/>
      <c r="M550" s="217"/>
      <c r="N550" s="218"/>
      <c r="O550" s="218"/>
      <c r="P550" s="218"/>
      <c r="Q550" s="218"/>
      <c r="R550" s="218"/>
      <c r="S550" s="218"/>
      <c r="T550" s="219"/>
      <c r="AT550" s="220" t="s">
        <v>225</v>
      </c>
      <c r="AU550" s="220" t="s">
        <v>83</v>
      </c>
      <c r="AV550" s="12" t="s">
        <v>106</v>
      </c>
      <c r="AW550" s="12" t="s">
        <v>32</v>
      </c>
      <c r="AX550" s="12" t="s">
        <v>83</v>
      </c>
      <c r="AY550" s="220" t="s">
        <v>219</v>
      </c>
    </row>
    <row r="551" spans="1:65" s="2" customFormat="1" ht="16.5" customHeight="1">
      <c r="A551" s="32"/>
      <c r="B551" s="33"/>
      <c r="C551" s="231" t="s">
        <v>1157</v>
      </c>
      <c r="D551" s="231" t="s">
        <v>288</v>
      </c>
      <c r="E551" s="232" t="s">
        <v>1158</v>
      </c>
      <c r="F551" s="233" t="s">
        <v>1159</v>
      </c>
      <c r="G551" s="234" t="s">
        <v>510</v>
      </c>
      <c r="H551" s="235">
        <v>6</v>
      </c>
      <c r="I551" s="236"/>
      <c r="J551" s="237">
        <f>ROUND(I551*H551,2)</f>
        <v>0</v>
      </c>
      <c r="K551" s="238"/>
      <c r="L551" s="239"/>
      <c r="M551" s="240" t="s">
        <v>1</v>
      </c>
      <c r="N551" s="241" t="s">
        <v>40</v>
      </c>
      <c r="O551" s="69"/>
      <c r="P551" s="205">
        <f>O551*H551</f>
        <v>0</v>
      </c>
      <c r="Q551" s="205">
        <v>0</v>
      </c>
      <c r="R551" s="205">
        <f>Q551*H551</f>
        <v>0</v>
      </c>
      <c r="S551" s="205">
        <v>0</v>
      </c>
      <c r="T551" s="206">
        <f>S551*H551</f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207" t="s">
        <v>275</v>
      </c>
      <c r="AT551" s="207" t="s">
        <v>288</v>
      </c>
      <c r="AU551" s="207" t="s">
        <v>83</v>
      </c>
      <c r="AY551" s="15" t="s">
        <v>219</v>
      </c>
      <c r="BE551" s="208">
        <f>IF(N551="základní",J551,0)</f>
        <v>0</v>
      </c>
      <c r="BF551" s="208">
        <f>IF(N551="snížená",J551,0)</f>
        <v>0</v>
      </c>
      <c r="BG551" s="208">
        <f>IF(N551="zákl. přenesená",J551,0)</f>
        <v>0</v>
      </c>
      <c r="BH551" s="208">
        <f>IF(N551="sníž. přenesená",J551,0)</f>
        <v>0</v>
      </c>
      <c r="BI551" s="208">
        <f>IF(N551="nulová",J551,0)</f>
        <v>0</v>
      </c>
      <c r="BJ551" s="15" t="s">
        <v>83</v>
      </c>
      <c r="BK551" s="208">
        <f>ROUND(I551*H551,2)</f>
        <v>0</v>
      </c>
      <c r="BL551" s="15" t="s">
        <v>168</v>
      </c>
      <c r="BM551" s="207" t="s">
        <v>1160</v>
      </c>
    </row>
    <row r="552" spans="1:65" s="12" customFormat="1" ht="11.25">
      <c r="B552" s="209"/>
      <c r="C552" s="210"/>
      <c r="D552" s="211" t="s">
        <v>225</v>
      </c>
      <c r="E552" s="212" t="s">
        <v>1161</v>
      </c>
      <c r="F552" s="213" t="s">
        <v>111</v>
      </c>
      <c r="G552" s="210"/>
      <c r="H552" s="214">
        <v>6</v>
      </c>
      <c r="I552" s="215"/>
      <c r="J552" s="210"/>
      <c r="K552" s="210"/>
      <c r="L552" s="216"/>
      <c r="M552" s="217"/>
      <c r="N552" s="218"/>
      <c r="O552" s="218"/>
      <c r="P552" s="218"/>
      <c r="Q552" s="218"/>
      <c r="R552" s="218"/>
      <c r="S552" s="218"/>
      <c r="T552" s="219"/>
      <c r="AT552" s="220" t="s">
        <v>225</v>
      </c>
      <c r="AU552" s="220" t="s">
        <v>83</v>
      </c>
      <c r="AV552" s="12" t="s">
        <v>106</v>
      </c>
      <c r="AW552" s="12" t="s">
        <v>32</v>
      </c>
      <c r="AX552" s="12" t="s">
        <v>83</v>
      </c>
      <c r="AY552" s="220" t="s">
        <v>219</v>
      </c>
    </row>
    <row r="553" spans="1:65" s="2" customFormat="1" ht="24" customHeight="1">
      <c r="A553" s="32"/>
      <c r="B553" s="33"/>
      <c r="C553" s="231" t="s">
        <v>1162</v>
      </c>
      <c r="D553" s="231" t="s">
        <v>288</v>
      </c>
      <c r="E553" s="232" t="s">
        <v>1163</v>
      </c>
      <c r="F553" s="233" t="s">
        <v>1164</v>
      </c>
      <c r="G553" s="234" t="s">
        <v>510</v>
      </c>
      <c r="H553" s="235">
        <v>5</v>
      </c>
      <c r="I553" s="236"/>
      <c r="J553" s="237">
        <f>ROUND(I553*H553,2)</f>
        <v>0</v>
      </c>
      <c r="K553" s="238"/>
      <c r="L553" s="239"/>
      <c r="M553" s="240" t="s">
        <v>1</v>
      </c>
      <c r="N553" s="241" t="s">
        <v>40</v>
      </c>
      <c r="O553" s="69"/>
      <c r="P553" s="205">
        <f>O553*H553</f>
        <v>0</v>
      </c>
      <c r="Q553" s="205">
        <v>0.16200000000000001</v>
      </c>
      <c r="R553" s="205">
        <f>Q553*H553</f>
        <v>0.81</v>
      </c>
      <c r="S553" s="205">
        <v>0</v>
      </c>
      <c r="T553" s="206">
        <f>S553*H553</f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207" t="s">
        <v>275</v>
      </c>
      <c r="AT553" s="207" t="s">
        <v>288</v>
      </c>
      <c r="AU553" s="207" t="s">
        <v>83</v>
      </c>
      <c r="AY553" s="15" t="s">
        <v>219</v>
      </c>
      <c r="BE553" s="208">
        <f>IF(N553="základní",J553,0)</f>
        <v>0</v>
      </c>
      <c r="BF553" s="208">
        <f>IF(N553="snížená",J553,0)</f>
        <v>0</v>
      </c>
      <c r="BG553" s="208">
        <f>IF(N553="zákl. přenesená",J553,0)</f>
        <v>0</v>
      </c>
      <c r="BH553" s="208">
        <f>IF(N553="sníž. přenesená",J553,0)</f>
        <v>0</v>
      </c>
      <c r="BI553" s="208">
        <f>IF(N553="nulová",J553,0)</f>
        <v>0</v>
      </c>
      <c r="BJ553" s="15" t="s">
        <v>83</v>
      </c>
      <c r="BK553" s="208">
        <f>ROUND(I553*H553,2)</f>
        <v>0</v>
      </c>
      <c r="BL553" s="15" t="s">
        <v>168</v>
      </c>
      <c r="BM553" s="207" t="s">
        <v>1165</v>
      </c>
    </row>
    <row r="554" spans="1:65" s="12" customFormat="1" ht="11.25">
      <c r="B554" s="209"/>
      <c r="C554" s="210"/>
      <c r="D554" s="211" t="s">
        <v>225</v>
      </c>
      <c r="E554" s="212" t="s">
        <v>1166</v>
      </c>
      <c r="F554" s="213" t="s">
        <v>251</v>
      </c>
      <c r="G554" s="210"/>
      <c r="H554" s="214">
        <v>5</v>
      </c>
      <c r="I554" s="215"/>
      <c r="J554" s="210"/>
      <c r="K554" s="210"/>
      <c r="L554" s="216"/>
      <c r="M554" s="217"/>
      <c r="N554" s="218"/>
      <c r="O554" s="218"/>
      <c r="P554" s="218"/>
      <c r="Q554" s="218"/>
      <c r="R554" s="218"/>
      <c r="S554" s="218"/>
      <c r="T554" s="219"/>
      <c r="AT554" s="220" t="s">
        <v>225</v>
      </c>
      <c r="AU554" s="220" t="s">
        <v>83</v>
      </c>
      <c r="AV554" s="12" t="s">
        <v>106</v>
      </c>
      <c r="AW554" s="12" t="s">
        <v>32</v>
      </c>
      <c r="AX554" s="12" t="s">
        <v>83</v>
      </c>
      <c r="AY554" s="220" t="s">
        <v>219</v>
      </c>
    </row>
    <row r="555" spans="1:65" s="2" customFormat="1" ht="24" customHeight="1">
      <c r="A555" s="32"/>
      <c r="B555" s="33"/>
      <c r="C555" s="231" t="s">
        <v>1167</v>
      </c>
      <c r="D555" s="231" t="s">
        <v>288</v>
      </c>
      <c r="E555" s="232" t="s">
        <v>1168</v>
      </c>
      <c r="F555" s="233" t="s">
        <v>1169</v>
      </c>
      <c r="G555" s="234" t="s">
        <v>510</v>
      </c>
      <c r="H555" s="235">
        <v>1</v>
      </c>
      <c r="I555" s="236"/>
      <c r="J555" s="237">
        <f>ROUND(I555*H555,2)</f>
        <v>0</v>
      </c>
      <c r="K555" s="238"/>
      <c r="L555" s="239"/>
      <c r="M555" s="240" t="s">
        <v>1</v>
      </c>
      <c r="N555" s="241" t="s">
        <v>40</v>
      </c>
      <c r="O555" s="69"/>
      <c r="P555" s="205">
        <f>O555*H555</f>
        <v>0</v>
      </c>
      <c r="Q555" s="205">
        <v>9.9000000000000005E-2</v>
      </c>
      <c r="R555" s="205">
        <f>Q555*H555</f>
        <v>9.9000000000000005E-2</v>
      </c>
      <c r="S555" s="205">
        <v>0</v>
      </c>
      <c r="T555" s="206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207" t="s">
        <v>275</v>
      </c>
      <c r="AT555" s="207" t="s">
        <v>288</v>
      </c>
      <c r="AU555" s="207" t="s">
        <v>83</v>
      </c>
      <c r="AY555" s="15" t="s">
        <v>219</v>
      </c>
      <c r="BE555" s="208">
        <f>IF(N555="základní",J555,0)</f>
        <v>0</v>
      </c>
      <c r="BF555" s="208">
        <f>IF(N555="snížená",J555,0)</f>
        <v>0</v>
      </c>
      <c r="BG555" s="208">
        <f>IF(N555="zákl. přenesená",J555,0)</f>
        <v>0</v>
      </c>
      <c r="BH555" s="208">
        <f>IF(N555="sníž. přenesená",J555,0)</f>
        <v>0</v>
      </c>
      <c r="BI555" s="208">
        <f>IF(N555="nulová",J555,0)</f>
        <v>0</v>
      </c>
      <c r="BJ555" s="15" t="s">
        <v>83</v>
      </c>
      <c r="BK555" s="208">
        <f>ROUND(I555*H555,2)</f>
        <v>0</v>
      </c>
      <c r="BL555" s="15" t="s">
        <v>168</v>
      </c>
      <c r="BM555" s="207" t="s">
        <v>1170</v>
      </c>
    </row>
    <row r="556" spans="1:65" s="12" customFormat="1" ht="11.25">
      <c r="B556" s="209"/>
      <c r="C556" s="210"/>
      <c r="D556" s="211" t="s">
        <v>225</v>
      </c>
      <c r="E556" s="212" t="s">
        <v>1171</v>
      </c>
      <c r="F556" s="213" t="s">
        <v>83</v>
      </c>
      <c r="G556" s="210"/>
      <c r="H556" s="214">
        <v>1</v>
      </c>
      <c r="I556" s="215"/>
      <c r="J556" s="210"/>
      <c r="K556" s="210"/>
      <c r="L556" s="216"/>
      <c r="M556" s="217"/>
      <c r="N556" s="218"/>
      <c r="O556" s="218"/>
      <c r="P556" s="218"/>
      <c r="Q556" s="218"/>
      <c r="R556" s="218"/>
      <c r="S556" s="218"/>
      <c r="T556" s="219"/>
      <c r="AT556" s="220" t="s">
        <v>225</v>
      </c>
      <c r="AU556" s="220" t="s">
        <v>83</v>
      </c>
      <c r="AV556" s="12" t="s">
        <v>106</v>
      </c>
      <c r="AW556" s="12" t="s">
        <v>32</v>
      </c>
      <c r="AX556" s="12" t="s">
        <v>83</v>
      </c>
      <c r="AY556" s="220" t="s">
        <v>219</v>
      </c>
    </row>
    <row r="557" spans="1:65" s="2" customFormat="1" ht="24" customHeight="1">
      <c r="A557" s="32"/>
      <c r="B557" s="33"/>
      <c r="C557" s="195" t="s">
        <v>1172</v>
      </c>
      <c r="D557" s="195" t="s">
        <v>220</v>
      </c>
      <c r="E557" s="196" t="s">
        <v>1173</v>
      </c>
      <c r="F557" s="197" t="s">
        <v>1174</v>
      </c>
      <c r="G557" s="198" t="s">
        <v>320</v>
      </c>
      <c r="H557" s="199">
        <v>2.8</v>
      </c>
      <c r="I557" s="200"/>
      <c r="J557" s="201">
        <f>ROUND(I557*H557,2)</f>
        <v>0</v>
      </c>
      <c r="K557" s="202"/>
      <c r="L557" s="37"/>
      <c r="M557" s="203" t="s">
        <v>1</v>
      </c>
      <c r="N557" s="204" t="s">
        <v>40</v>
      </c>
      <c r="O557" s="69"/>
      <c r="P557" s="205">
        <f>O557*H557</f>
        <v>0</v>
      </c>
      <c r="Q557" s="205">
        <v>2.46367</v>
      </c>
      <c r="R557" s="205">
        <f>Q557*H557</f>
        <v>6.8982760000000001</v>
      </c>
      <c r="S557" s="205">
        <v>0</v>
      </c>
      <c r="T557" s="206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207" t="s">
        <v>168</v>
      </c>
      <c r="AT557" s="207" t="s">
        <v>220</v>
      </c>
      <c r="AU557" s="207" t="s">
        <v>83</v>
      </c>
      <c r="AY557" s="15" t="s">
        <v>219</v>
      </c>
      <c r="BE557" s="208">
        <f>IF(N557="základní",J557,0)</f>
        <v>0</v>
      </c>
      <c r="BF557" s="208">
        <f>IF(N557="snížená",J557,0)</f>
        <v>0</v>
      </c>
      <c r="BG557" s="208">
        <f>IF(N557="zákl. přenesená",J557,0)</f>
        <v>0</v>
      </c>
      <c r="BH557" s="208">
        <f>IF(N557="sníž. přenesená",J557,0)</f>
        <v>0</v>
      </c>
      <c r="BI557" s="208">
        <f>IF(N557="nulová",J557,0)</f>
        <v>0</v>
      </c>
      <c r="BJ557" s="15" t="s">
        <v>83</v>
      </c>
      <c r="BK557" s="208">
        <f>ROUND(I557*H557,2)</f>
        <v>0</v>
      </c>
      <c r="BL557" s="15" t="s">
        <v>168</v>
      </c>
      <c r="BM557" s="207" t="s">
        <v>1175</v>
      </c>
    </row>
    <row r="558" spans="1:65" s="13" customFormat="1" ht="11.25">
      <c r="B558" s="221"/>
      <c r="C558" s="222"/>
      <c r="D558" s="211" t="s">
        <v>225</v>
      </c>
      <c r="E558" s="223" t="s">
        <v>1</v>
      </c>
      <c r="F558" s="224" t="s">
        <v>1176</v>
      </c>
      <c r="G558" s="222"/>
      <c r="H558" s="223" t="s">
        <v>1</v>
      </c>
      <c r="I558" s="225"/>
      <c r="J558" s="222"/>
      <c r="K558" s="222"/>
      <c r="L558" s="226"/>
      <c r="M558" s="227"/>
      <c r="N558" s="228"/>
      <c r="O558" s="228"/>
      <c r="P558" s="228"/>
      <c r="Q558" s="228"/>
      <c r="R558" s="228"/>
      <c r="S558" s="228"/>
      <c r="T558" s="229"/>
      <c r="AT558" s="230" t="s">
        <v>225</v>
      </c>
      <c r="AU558" s="230" t="s">
        <v>83</v>
      </c>
      <c r="AV558" s="13" t="s">
        <v>83</v>
      </c>
      <c r="AW558" s="13" t="s">
        <v>32</v>
      </c>
      <c r="AX558" s="13" t="s">
        <v>75</v>
      </c>
      <c r="AY558" s="230" t="s">
        <v>219</v>
      </c>
    </row>
    <row r="559" spans="1:65" s="12" customFormat="1" ht="11.25">
      <c r="B559" s="209"/>
      <c r="C559" s="210"/>
      <c r="D559" s="211" t="s">
        <v>225</v>
      </c>
      <c r="E559" s="212" t="s">
        <v>1177</v>
      </c>
      <c r="F559" s="213" t="s">
        <v>1178</v>
      </c>
      <c r="G559" s="210"/>
      <c r="H559" s="214">
        <v>2.8</v>
      </c>
      <c r="I559" s="215"/>
      <c r="J559" s="210"/>
      <c r="K559" s="210"/>
      <c r="L559" s="216"/>
      <c r="M559" s="217"/>
      <c r="N559" s="218"/>
      <c r="O559" s="218"/>
      <c r="P559" s="218"/>
      <c r="Q559" s="218"/>
      <c r="R559" s="218"/>
      <c r="S559" s="218"/>
      <c r="T559" s="219"/>
      <c r="AT559" s="220" t="s">
        <v>225</v>
      </c>
      <c r="AU559" s="220" t="s">
        <v>83</v>
      </c>
      <c r="AV559" s="12" t="s">
        <v>106</v>
      </c>
      <c r="AW559" s="12" t="s">
        <v>32</v>
      </c>
      <c r="AX559" s="12" t="s">
        <v>83</v>
      </c>
      <c r="AY559" s="220" t="s">
        <v>219</v>
      </c>
    </row>
    <row r="560" spans="1:65" s="2" customFormat="1" ht="24" customHeight="1">
      <c r="A560" s="32"/>
      <c r="B560" s="33"/>
      <c r="C560" s="195" t="s">
        <v>1179</v>
      </c>
      <c r="D560" s="195" t="s">
        <v>220</v>
      </c>
      <c r="E560" s="196" t="s">
        <v>1180</v>
      </c>
      <c r="F560" s="197" t="s">
        <v>1181</v>
      </c>
      <c r="G560" s="198" t="s">
        <v>288</v>
      </c>
      <c r="H560" s="199">
        <v>20.2</v>
      </c>
      <c r="I560" s="200"/>
      <c r="J560" s="201">
        <f>ROUND(I560*H560,2)</f>
        <v>0</v>
      </c>
      <c r="K560" s="202"/>
      <c r="L560" s="37"/>
      <c r="M560" s="203" t="s">
        <v>1</v>
      </c>
      <c r="N560" s="204" t="s">
        <v>40</v>
      </c>
      <c r="O560" s="69"/>
      <c r="P560" s="205">
        <f>O560*H560</f>
        <v>0</v>
      </c>
      <c r="Q560" s="205">
        <v>0</v>
      </c>
      <c r="R560" s="205">
        <f>Q560*H560</f>
        <v>0</v>
      </c>
      <c r="S560" s="205">
        <v>0</v>
      </c>
      <c r="T560" s="206">
        <f>S560*H560</f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207" t="s">
        <v>168</v>
      </c>
      <c r="AT560" s="207" t="s">
        <v>220</v>
      </c>
      <c r="AU560" s="207" t="s">
        <v>83</v>
      </c>
      <c r="AY560" s="15" t="s">
        <v>219</v>
      </c>
      <c r="BE560" s="208">
        <f>IF(N560="základní",J560,0)</f>
        <v>0</v>
      </c>
      <c r="BF560" s="208">
        <f>IF(N560="snížená",J560,0)</f>
        <v>0</v>
      </c>
      <c r="BG560" s="208">
        <f>IF(N560="zákl. přenesená",J560,0)</f>
        <v>0</v>
      </c>
      <c r="BH560" s="208">
        <f>IF(N560="sníž. přenesená",J560,0)</f>
        <v>0</v>
      </c>
      <c r="BI560" s="208">
        <f>IF(N560="nulová",J560,0)</f>
        <v>0</v>
      </c>
      <c r="BJ560" s="15" t="s">
        <v>83</v>
      </c>
      <c r="BK560" s="208">
        <f>ROUND(I560*H560,2)</f>
        <v>0</v>
      </c>
      <c r="BL560" s="15" t="s">
        <v>168</v>
      </c>
      <c r="BM560" s="207" t="s">
        <v>1182</v>
      </c>
    </row>
    <row r="561" spans="1:65" s="12" customFormat="1" ht="11.25">
      <c r="B561" s="209"/>
      <c r="C561" s="210"/>
      <c r="D561" s="211" t="s">
        <v>225</v>
      </c>
      <c r="E561" s="212" t="s">
        <v>1183</v>
      </c>
      <c r="F561" s="213" t="s">
        <v>1184</v>
      </c>
      <c r="G561" s="210"/>
      <c r="H561" s="214">
        <v>20.2</v>
      </c>
      <c r="I561" s="215"/>
      <c r="J561" s="210"/>
      <c r="K561" s="210"/>
      <c r="L561" s="216"/>
      <c r="M561" s="217"/>
      <c r="N561" s="218"/>
      <c r="O561" s="218"/>
      <c r="P561" s="218"/>
      <c r="Q561" s="218"/>
      <c r="R561" s="218"/>
      <c r="S561" s="218"/>
      <c r="T561" s="219"/>
      <c r="AT561" s="220" t="s">
        <v>225</v>
      </c>
      <c r="AU561" s="220" t="s">
        <v>83</v>
      </c>
      <c r="AV561" s="12" t="s">
        <v>106</v>
      </c>
      <c r="AW561" s="12" t="s">
        <v>32</v>
      </c>
      <c r="AX561" s="12" t="s">
        <v>83</v>
      </c>
      <c r="AY561" s="220" t="s">
        <v>219</v>
      </c>
    </row>
    <row r="562" spans="1:65" s="2" customFormat="1" ht="24" customHeight="1">
      <c r="A562" s="32"/>
      <c r="B562" s="33"/>
      <c r="C562" s="231" t="s">
        <v>149</v>
      </c>
      <c r="D562" s="231" t="s">
        <v>288</v>
      </c>
      <c r="E562" s="232" t="s">
        <v>1185</v>
      </c>
      <c r="F562" s="233" t="s">
        <v>1186</v>
      </c>
      <c r="G562" s="234" t="s">
        <v>288</v>
      </c>
      <c r="H562" s="235">
        <v>20.2</v>
      </c>
      <c r="I562" s="236"/>
      <c r="J562" s="237">
        <f>ROUND(I562*H562,2)</f>
        <v>0</v>
      </c>
      <c r="K562" s="238"/>
      <c r="L562" s="239"/>
      <c r="M562" s="240" t="s">
        <v>1</v>
      </c>
      <c r="N562" s="241" t="s">
        <v>40</v>
      </c>
      <c r="O562" s="69"/>
      <c r="P562" s="205">
        <f>O562*H562</f>
        <v>0</v>
      </c>
      <c r="Q562" s="205">
        <v>3.9399999999999998E-2</v>
      </c>
      <c r="R562" s="205">
        <f>Q562*H562</f>
        <v>0.79587999999999992</v>
      </c>
      <c r="S562" s="205">
        <v>0</v>
      </c>
      <c r="T562" s="206">
        <f>S562*H562</f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207" t="s">
        <v>275</v>
      </c>
      <c r="AT562" s="207" t="s">
        <v>288</v>
      </c>
      <c r="AU562" s="207" t="s">
        <v>83</v>
      </c>
      <c r="AY562" s="15" t="s">
        <v>219</v>
      </c>
      <c r="BE562" s="208">
        <f>IF(N562="základní",J562,0)</f>
        <v>0</v>
      </c>
      <c r="BF562" s="208">
        <f>IF(N562="snížená",J562,0)</f>
        <v>0</v>
      </c>
      <c r="BG562" s="208">
        <f>IF(N562="zákl. přenesená",J562,0)</f>
        <v>0</v>
      </c>
      <c r="BH562" s="208">
        <f>IF(N562="sníž. přenesená",J562,0)</f>
        <v>0</v>
      </c>
      <c r="BI562" s="208">
        <f>IF(N562="nulová",J562,0)</f>
        <v>0</v>
      </c>
      <c r="BJ562" s="15" t="s">
        <v>83</v>
      </c>
      <c r="BK562" s="208">
        <f>ROUND(I562*H562,2)</f>
        <v>0</v>
      </c>
      <c r="BL562" s="15" t="s">
        <v>168</v>
      </c>
      <c r="BM562" s="207" t="s">
        <v>1187</v>
      </c>
    </row>
    <row r="563" spans="1:65" s="12" customFormat="1" ht="11.25">
      <c r="B563" s="209"/>
      <c r="C563" s="210"/>
      <c r="D563" s="211" t="s">
        <v>225</v>
      </c>
      <c r="E563" s="212" t="s">
        <v>1188</v>
      </c>
      <c r="F563" s="213" t="s">
        <v>1184</v>
      </c>
      <c r="G563" s="210"/>
      <c r="H563" s="214">
        <v>20.2</v>
      </c>
      <c r="I563" s="215"/>
      <c r="J563" s="210"/>
      <c r="K563" s="210"/>
      <c r="L563" s="216"/>
      <c r="M563" s="217"/>
      <c r="N563" s="218"/>
      <c r="O563" s="218"/>
      <c r="P563" s="218"/>
      <c r="Q563" s="218"/>
      <c r="R563" s="218"/>
      <c r="S563" s="218"/>
      <c r="T563" s="219"/>
      <c r="AT563" s="220" t="s">
        <v>225</v>
      </c>
      <c r="AU563" s="220" t="s">
        <v>83</v>
      </c>
      <c r="AV563" s="12" t="s">
        <v>106</v>
      </c>
      <c r="AW563" s="12" t="s">
        <v>32</v>
      </c>
      <c r="AX563" s="12" t="s">
        <v>83</v>
      </c>
      <c r="AY563" s="220" t="s">
        <v>219</v>
      </c>
    </row>
    <row r="564" spans="1:65" s="2" customFormat="1" ht="24" customHeight="1">
      <c r="A564" s="32"/>
      <c r="B564" s="33"/>
      <c r="C564" s="195" t="s">
        <v>1189</v>
      </c>
      <c r="D564" s="195" t="s">
        <v>220</v>
      </c>
      <c r="E564" s="196" t="s">
        <v>1190</v>
      </c>
      <c r="F564" s="197" t="s">
        <v>1191</v>
      </c>
      <c r="G564" s="198" t="s">
        <v>288</v>
      </c>
      <c r="H564" s="199">
        <v>10.56</v>
      </c>
      <c r="I564" s="200"/>
      <c r="J564" s="201">
        <f>ROUND(I564*H564,2)</f>
        <v>0</v>
      </c>
      <c r="K564" s="202"/>
      <c r="L564" s="37"/>
      <c r="M564" s="203" t="s">
        <v>1</v>
      </c>
      <c r="N564" s="204" t="s">
        <v>40</v>
      </c>
      <c r="O564" s="69"/>
      <c r="P564" s="205">
        <f>O564*H564</f>
        <v>0</v>
      </c>
      <c r="Q564" s="205">
        <v>0</v>
      </c>
      <c r="R564" s="205">
        <f>Q564*H564</f>
        <v>0</v>
      </c>
      <c r="S564" s="205">
        <v>0</v>
      </c>
      <c r="T564" s="206">
        <f>S564*H564</f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207" t="s">
        <v>168</v>
      </c>
      <c r="AT564" s="207" t="s">
        <v>220</v>
      </c>
      <c r="AU564" s="207" t="s">
        <v>83</v>
      </c>
      <c r="AY564" s="15" t="s">
        <v>219</v>
      </c>
      <c r="BE564" s="208">
        <f>IF(N564="základní",J564,0)</f>
        <v>0</v>
      </c>
      <c r="BF564" s="208">
        <f>IF(N564="snížená",J564,0)</f>
        <v>0</v>
      </c>
      <c r="BG564" s="208">
        <f>IF(N564="zákl. přenesená",J564,0)</f>
        <v>0</v>
      </c>
      <c r="BH564" s="208">
        <f>IF(N564="sníž. přenesená",J564,0)</f>
        <v>0</v>
      </c>
      <c r="BI564" s="208">
        <f>IF(N564="nulová",J564,0)</f>
        <v>0</v>
      </c>
      <c r="BJ564" s="15" t="s">
        <v>83</v>
      </c>
      <c r="BK564" s="208">
        <f>ROUND(I564*H564,2)</f>
        <v>0</v>
      </c>
      <c r="BL564" s="15" t="s">
        <v>168</v>
      </c>
      <c r="BM564" s="207" t="s">
        <v>1192</v>
      </c>
    </row>
    <row r="565" spans="1:65" s="12" customFormat="1" ht="11.25">
      <c r="B565" s="209"/>
      <c r="C565" s="210"/>
      <c r="D565" s="211" t="s">
        <v>225</v>
      </c>
      <c r="E565" s="212" t="s">
        <v>1193</v>
      </c>
      <c r="F565" s="213" t="s">
        <v>1194</v>
      </c>
      <c r="G565" s="210"/>
      <c r="H565" s="214">
        <v>10.56</v>
      </c>
      <c r="I565" s="215"/>
      <c r="J565" s="210"/>
      <c r="K565" s="210"/>
      <c r="L565" s="216"/>
      <c r="M565" s="217"/>
      <c r="N565" s="218"/>
      <c r="O565" s="218"/>
      <c r="P565" s="218"/>
      <c r="Q565" s="218"/>
      <c r="R565" s="218"/>
      <c r="S565" s="218"/>
      <c r="T565" s="219"/>
      <c r="AT565" s="220" t="s">
        <v>225</v>
      </c>
      <c r="AU565" s="220" t="s">
        <v>83</v>
      </c>
      <c r="AV565" s="12" t="s">
        <v>106</v>
      </c>
      <c r="AW565" s="12" t="s">
        <v>32</v>
      </c>
      <c r="AX565" s="12" t="s">
        <v>83</v>
      </c>
      <c r="AY565" s="220" t="s">
        <v>219</v>
      </c>
    </row>
    <row r="566" spans="1:65" s="2" customFormat="1" ht="24" customHeight="1">
      <c r="A566" s="32"/>
      <c r="B566" s="33"/>
      <c r="C566" s="231" t="s">
        <v>1195</v>
      </c>
      <c r="D566" s="231" t="s">
        <v>288</v>
      </c>
      <c r="E566" s="232" t="s">
        <v>1196</v>
      </c>
      <c r="F566" s="233" t="s">
        <v>1197</v>
      </c>
      <c r="G566" s="234" t="s">
        <v>288</v>
      </c>
      <c r="H566" s="235">
        <v>12</v>
      </c>
      <c r="I566" s="236"/>
      <c r="J566" s="237">
        <f>ROUND(I566*H566,2)</f>
        <v>0</v>
      </c>
      <c r="K566" s="238"/>
      <c r="L566" s="239"/>
      <c r="M566" s="240" t="s">
        <v>1</v>
      </c>
      <c r="N566" s="241" t="s">
        <v>40</v>
      </c>
      <c r="O566" s="69"/>
      <c r="P566" s="205">
        <f>O566*H566</f>
        <v>0</v>
      </c>
      <c r="Q566" s="205">
        <v>2.027E-2</v>
      </c>
      <c r="R566" s="205">
        <f>Q566*H566</f>
        <v>0.24324000000000001</v>
      </c>
      <c r="S566" s="205">
        <v>0</v>
      </c>
      <c r="T566" s="206">
        <f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207" t="s">
        <v>275</v>
      </c>
      <c r="AT566" s="207" t="s">
        <v>288</v>
      </c>
      <c r="AU566" s="207" t="s">
        <v>83</v>
      </c>
      <c r="AY566" s="15" t="s">
        <v>219</v>
      </c>
      <c r="BE566" s="208">
        <f>IF(N566="základní",J566,0)</f>
        <v>0</v>
      </c>
      <c r="BF566" s="208">
        <f>IF(N566="snížená",J566,0)</f>
        <v>0</v>
      </c>
      <c r="BG566" s="208">
        <f>IF(N566="zákl. přenesená",J566,0)</f>
        <v>0</v>
      </c>
      <c r="BH566" s="208">
        <f>IF(N566="sníž. přenesená",J566,0)</f>
        <v>0</v>
      </c>
      <c r="BI566" s="208">
        <f>IF(N566="nulová",J566,0)</f>
        <v>0</v>
      </c>
      <c r="BJ566" s="15" t="s">
        <v>83</v>
      </c>
      <c r="BK566" s="208">
        <f>ROUND(I566*H566,2)</f>
        <v>0</v>
      </c>
      <c r="BL566" s="15" t="s">
        <v>168</v>
      </c>
      <c r="BM566" s="207" t="s">
        <v>1198</v>
      </c>
    </row>
    <row r="567" spans="1:65" s="12" customFormat="1" ht="11.25">
      <c r="B567" s="209"/>
      <c r="C567" s="210"/>
      <c r="D567" s="211" t="s">
        <v>225</v>
      </c>
      <c r="E567" s="212" t="s">
        <v>1199</v>
      </c>
      <c r="F567" s="213" t="s">
        <v>1200</v>
      </c>
      <c r="G567" s="210"/>
      <c r="H567" s="214">
        <v>12</v>
      </c>
      <c r="I567" s="215"/>
      <c r="J567" s="210"/>
      <c r="K567" s="210"/>
      <c r="L567" s="216"/>
      <c r="M567" s="217"/>
      <c r="N567" s="218"/>
      <c r="O567" s="218"/>
      <c r="P567" s="218"/>
      <c r="Q567" s="218"/>
      <c r="R567" s="218"/>
      <c r="S567" s="218"/>
      <c r="T567" s="219"/>
      <c r="AT567" s="220" t="s">
        <v>225</v>
      </c>
      <c r="AU567" s="220" t="s">
        <v>83</v>
      </c>
      <c r="AV567" s="12" t="s">
        <v>106</v>
      </c>
      <c r="AW567" s="12" t="s">
        <v>32</v>
      </c>
      <c r="AX567" s="12" t="s">
        <v>83</v>
      </c>
      <c r="AY567" s="220" t="s">
        <v>219</v>
      </c>
    </row>
    <row r="568" spans="1:65" s="2" customFormat="1" ht="24" customHeight="1">
      <c r="A568" s="32"/>
      <c r="B568" s="33"/>
      <c r="C568" s="195" t="s">
        <v>1201</v>
      </c>
      <c r="D568" s="195" t="s">
        <v>220</v>
      </c>
      <c r="E568" s="196" t="s">
        <v>1202</v>
      </c>
      <c r="F568" s="197" t="s">
        <v>1203</v>
      </c>
      <c r="G568" s="198" t="s">
        <v>288</v>
      </c>
      <c r="H568" s="199">
        <v>5</v>
      </c>
      <c r="I568" s="200"/>
      <c r="J568" s="201">
        <f>ROUND(I568*H568,2)</f>
        <v>0</v>
      </c>
      <c r="K568" s="202"/>
      <c r="L568" s="37"/>
      <c r="M568" s="203" t="s">
        <v>1</v>
      </c>
      <c r="N568" s="204" t="s">
        <v>40</v>
      </c>
      <c r="O568" s="69"/>
      <c r="P568" s="205">
        <f>O568*H568</f>
        <v>0</v>
      </c>
      <c r="Q568" s="205">
        <v>0</v>
      </c>
      <c r="R568" s="205">
        <f>Q568*H568</f>
        <v>0</v>
      </c>
      <c r="S568" s="205">
        <v>0</v>
      </c>
      <c r="T568" s="206">
        <f>S568*H568</f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207" t="s">
        <v>168</v>
      </c>
      <c r="AT568" s="207" t="s">
        <v>220</v>
      </c>
      <c r="AU568" s="207" t="s">
        <v>83</v>
      </c>
      <c r="AY568" s="15" t="s">
        <v>219</v>
      </c>
      <c r="BE568" s="208">
        <f>IF(N568="základní",J568,0)</f>
        <v>0</v>
      </c>
      <c r="BF568" s="208">
        <f>IF(N568="snížená",J568,0)</f>
        <v>0</v>
      </c>
      <c r="BG568" s="208">
        <f>IF(N568="zákl. přenesená",J568,0)</f>
        <v>0</v>
      </c>
      <c r="BH568" s="208">
        <f>IF(N568="sníž. přenesená",J568,0)</f>
        <v>0</v>
      </c>
      <c r="BI568" s="208">
        <f>IF(N568="nulová",J568,0)</f>
        <v>0</v>
      </c>
      <c r="BJ568" s="15" t="s">
        <v>83</v>
      </c>
      <c r="BK568" s="208">
        <f>ROUND(I568*H568,2)</f>
        <v>0</v>
      </c>
      <c r="BL568" s="15" t="s">
        <v>168</v>
      </c>
      <c r="BM568" s="207" t="s">
        <v>1204</v>
      </c>
    </row>
    <row r="569" spans="1:65" s="12" customFormat="1" ht="11.25">
      <c r="B569" s="209"/>
      <c r="C569" s="210"/>
      <c r="D569" s="211" t="s">
        <v>225</v>
      </c>
      <c r="E569" s="212" t="s">
        <v>1205</v>
      </c>
      <c r="F569" s="213" t="s">
        <v>251</v>
      </c>
      <c r="G569" s="210"/>
      <c r="H569" s="214">
        <v>5</v>
      </c>
      <c r="I569" s="215"/>
      <c r="J569" s="210"/>
      <c r="K569" s="210"/>
      <c r="L569" s="216"/>
      <c r="M569" s="217"/>
      <c r="N569" s="218"/>
      <c r="O569" s="218"/>
      <c r="P569" s="218"/>
      <c r="Q569" s="218"/>
      <c r="R569" s="218"/>
      <c r="S569" s="218"/>
      <c r="T569" s="219"/>
      <c r="AT569" s="220" t="s">
        <v>225</v>
      </c>
      <c r="AU569" s="220" t="s">
        <v>83</v>
      </c>
      <c r="AV569" s="12" t="s">
        <v>106</v>
      </c>
      <c r="AW569" s="12" t="s">
        <v>32</v>
      </c>
      <c r="AX569" s="12" t="s">
        <v>83</v>
      </c>
      <c r="AY569" s="220" t="s">
        <v>219</v>
      </c>
    </row>
    <row r="570" spans="1:65" s="2" customFormat="1" ht="24" customHeight="1">
      <c r="A570" s="32"/>
      <c r="B570" s="33"/>
      <c r="C570" s="231" t="s">
        <v>1206</v>
      </c>
      <c r="D570" s="231" t="s">
        <v>288</v>
      </c>
      <c r="E570" s="232" t="s">
        <v>1207</v>
      </c>
      <c r="F570" s="233" t="s">
        <v>1208</v>
      </c>
      <c r="G570" s="234" t="s">
        <v>288</v>
      </c>
      <c r="H570" s="235">
        <v>5</v>
      </c>
      <c r="I570" s="236"/>
      <c r="J570" s="237">
        <f>ROUND(I570*H570,2)</f>
        <v>0</v>
      </c>
      <c r="K570" s="238"/>
      <c r="L570" s="239"/>
      <c r="M570" s="240" t="s">
        <v>1</v>
      </c>
      <c r="N570" s="241" t="s">
        <v>40</v>
      </c>
      <c r="O570" s="69"/>
      <c r="P570" s="205">
        <f>O570*H570</f>
        <v>0</v>
      </c>
      <c r="Q570" s="205">
        <v>6.7500000000000004E-2</v>
      </c>
      <c r="R570" s="205">
        <f>Q570*H570</f>
        <v>0.33750000000000002</v>
      </c>
      <c r="S570" s="205">
        <v>0</v>
      </c>
      <c r="T570" s="206">
        <f>S570*H570</f>
        <v>0</v>
      </c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207" t="s">
        <v>275</v>
      </c>
      <c r="AT570" s="207" t="s">
        <v>288</v>
      </c>
      <c r="AU570" s="207" t="s">
        <v>83</v>
      </c>
      <c r="AY570" s="15" t="s">
        <v>219</v>
      </c>
      <c r="BE570" s="208">
        <f>IF(N570="základní",J570,0)</f>
        <v>0</v>
      </c>
      <c r="BF570" s="208">
        <f>IF(N570="snížená",J570,0)</f>
        <v>0</v>
      </c>
      <c r="BG570" s="208">
        <f>IF(N570="zákl. přenesená",J570,0)</f>
        <v>0</v>
      </c>
      <c r="BH570" s="208">
        <f>IF(N570="sníž. přenesená",J570,0)</f>
        <v>0</v>
      </c>
      <c r="BI570" s="208">
        <f>IF(N570="nulová",J570,0)</f>
        <v>0</v>
      </c>
      <c r="BJ570" s="15" t="s">
        <v>83</v>
      </c>
      <c r="BK570" s="208">
        <f>ROUND(I570*H570,2)</f>
        <v>0</v>
      </c>
      <c r="BL570" s="15" t="s">
        <v>168</v>
      </c>
      <c r="BM570" s="207" t="s">
        <v>1209</v>
      </c>
    </row>
    <row r="571" spans="1:65" s="12" customFormat="1" ht="11.25">
      <c r="B571" s="209"/>
      <c r="C571" s="210"/>
      <c r="D571" s="211" t="s">
        <v>225</v>
      </c>
      <c r="E571" s="212" t="s">
        <v>1210</v>
      </c>
      <c r="F571" s="213" t="s">
        <v>251</v>
      </c>
      <c r="G571" s="210"/>
      <c r="H571" s="214">
        <v>5</v>
      </c>
      <c r="I571" s="215"/>
      <c r="J571" s="210"/>
      <c r="K571" s="210"/>
      <c r="L571" s="216"/>
      <c r="M571" s="217"/>
      <c r="N571" s="218"/>
      <c r="O571" s="218"/>
      <c r="P571" s="218"/>
      <c r="Q571" s="218"/>
      <c r="R571" s="218"/>
      <c r="S571" s="218"/>
      <c r="T571" s="219"/>
      <c r="AT571" s="220" t="s">
        <v>225</v>
      </c>
      <c r="AU571" s="220" t="s">
        <v>83</v>
      </c>
      <c r="AV571" s="12" t="s">
        <v>106</v>
      </c>
      <c r="AW571" s="12" t="s">
        <v>32</v>
      </c>
      <c r="AX571" s="12" t="s">
        <v>83</v>
      </c>
      <c r="AY571" s="220" t="s">
        <v>219</v>
      </c>
    </row>
    <row r="572" spans="1:65" s="2" customFormat="1" ht="24" customHeight="1">
      <c r="A572" s="32"/>
      <c r="B572" s="33"/>
      <c r="C572" s="195" t="s">
        <v>1211</v>
      </c>
      <c r="D572" s="195" t="s">
        <v>220</v>
      </c>
      <c r="E572" s="196" t="s">
        <v>1212</v>
      </c>
      <c r="F572" s="197" t="s">
        <v>1213</v>
      </c>
      <c r="G572" s="198" t="s">
        <v>223</v>
      </c>
      <c r="H572" s="199">
        <v>12943.404</v>
      </c>
      <c r="I572" s="200"/>
      <c r="J572" s="201">
        <f>ROUND(I572*H572,2)</f>
        <v>0</v>
      </c>
      <c r="K572" s="202"/>
      <c r="L572" s="37"/>
      <c r="M572" s="203" t="s">
        <v>1</v>
      </c>
      <c r="N572" s="204" t="s">
        <v>40</v>
      </c>
      <c r="O572" s="69"/>
      <c r="P572" s="205">
        <f>O572*H572</f>
        <v>0</v>
      </c>
      <c r="Q572" s="205">
        <v>3.8000000000000002E-4</v>
      </c>
      <c r="R572" s="205">
        <f>Q572*H572</f>
        <v>4.9184935200000002</v>
      </c>
      <c r="S572" s="205">
        <v>0</v>
      </c>
      <c r="T572" s="206">
        <f>S572*H572</f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207" t="s">
        <v>168</v>
      </c>
      <c r="AT572" s="207" t="s">
        <v>220</v>
      </c>
      <c r="AU572" s="207" t="s">
        <v>83</v>
      </c>
      <c r="AY572" s="15" t="s">
        <v>219</v>
      </c>
      <c r="BE572" s="208">
        <f>IF(N572="základní",J572,0)</f>
        <v>0</v>
      </c>
      <c r="BF572" s="208">
        <f>IF(N572="snížená",J572,0)</f>
        <v>0</v>
      </c>
      <c r="BG572" s="208">
        <f>IF(N572="zákl. přenesená",J572,0)</f>
        <v>0</v>
      </c>
      <c r="BH572" s="208">
        <f>IF(N572="sníž. přenesená",J572,0)</f>
        <v>0</v>
      </c>
      <c r="BI572" s="208">
        <f>IF(N572="nulová",J572,0)</f>
        <v>0</v>
      </c>
      <c r="BJ572" s="15" t="s">
        <v>83</v>
      </c>
      <c r="BK572" s="208">
        <f>ROUND(I572*H572,2)</f>
        <v>0</v>
      </c>
      <c r="BL572" s="15" t="s">
        <v>168</v>
      </c>
      <c r="BM572" s="207" t="s">
        <v>1214</v>
      </c>
    </row>
    <row r="573" spans="1:65" s="13" customFormat="1" ht="11.25">
      <c r="B573" s="221"/>
      <c r="C573" s="222"/>
      <c r="D573" s="211" t="s">
        <v>225</v>
      </c>
      <c r="E573" s="223" t="s">
        <v>1</v>
      </c>
      <c r="F573" s="224" t="s">
        <v>470</v>
      </c>
      <c r="G573" s="222"/>
      <c r="H573" s="223" t="s">
        <v>1</v>
      </c>
      <c r="I573" s="225"/>
      <c r="J573" s="222"/>
      <c r="K573" s="222"/>
      <c r="L573" s="226"/>
      <c r="M573" s="227"/>
      <c r="N573" s="228"/>
      <c r="O573" s="228"/>
      <c r="P573" s="228"/>
      <c r="Q573" s="228"/>
      <c r="R573" s="228"/>
      <c r="S573" s="228"/>
      <c r="T573" s="229"/>
      <c r="AT573" s="230" t="s">
        <v>225</v>
      </c>
      <c r="AU573" s="230" t="s">
        <v>83</v>
      </c>
      <c r="AV573" s="13" t="s">
        <v>83</v>
      </c>
      <c r="AW573" s="13" t="s">
        <v>32</v>
      </c>
      <c r="AX573" s="13" t="s">
        <v>75</v>
      </c>
      <c r="AY573" s="230" t="s">
        <v>219</v>
      </c>
    </row>
    <row r="574" spans="1:65" s="12" customFormat="1" ht="11.25">
      <c r="B574" s="209"/>
      <c r="C574" s="210"/>
      <c r="D574" s="211" t="s">
        <v>225</v>
      </c>
      <c r="E574" s="212" t="s">
        <v>1215</v>
      </c>
      <c r="F574" s="213" t="s">
        <v>1216</v>
      </c>
      <c r="G574" s="210"/>
      <c r="H574" s="214">
        <v>12943.404</v>
      </c>
      <c r="I574" s="215"/>
      <c r="J574" s="210"/>
      <c r="K574" s="210"/>
      <c r="L574" s="216"/>
      <c r="M574" s="217"/>
      <c r="N574" s="218"/>
      <c r="O574" s="218"/>
      <c r="P574" s="218"/>
      <c r="Q574" s="218"/>
      <c r="R574" s="218"/>
      <c r="S574" s="218"/>
      <c r="T574" s="219"/>
      <c r="AT574" s="220" t="s">
        <v>225</v>
      </c>
      <c r="AU574" s="220" t="s">
        <v>83</v>
      </c>
      <c r="AV574" s="12" t="s">
        <v>106</v>
      </c>
      <c r="AW574" s="12" t="s">
        <v>32</v>
      </c>
      <c r="AX574" s="12" t="s">
        <v>83</v>
      </c>
      <c r="AY574" s="220" t="s">
        <v>219</v>
      </c>
    </row>
    <row r="575" spans="1:65" s="2" customFormat="1" ht="24" customHeight="1">
      <c r="A575" s="32"/>
      <c r="B575" s="33"/>
      <c r="C575" s="195" t="s">
        <v>1217</v>
      </c>
      <c r="D575" s="195" t="s">
        <v>220</v>
      </c>
      <c r="E575" s="196" t="s">
        <v>1218</v>
      </c>
      <c r="F575" s="197" t="s">
        <v>1219</v>
      </c>
      <c r="G575" s="198" t="s">
        <v>223</v>
      </c>
      <c r="H575" s="199">
        <v>12943.404</v>
      </c>
      <c r="I575" s="200"/>
      <c r="J575" s="201">
        <f>ROUND(I575*H575,2)</f>
        <v>0</v>
      </c>
      <c r="K575" s="202"/>
      <c r="L575" s="37"/>
      <c r="M575" s="203" t="s">
        <v>1</v>
      </c>
      <c r="N575" s="204" t="s">
        <v>40</v>
      </c>
      <c r="O575" s="69"/>
      <c r="P575" s="205">
        <f>O575*H575</f>
        <v>0</v>
      </c>
      <c r="Q575" s="205">
        <v>4.8000000000000001E-4</v>
      </c>
      <c r="R575" s="205">
        <f>Q575*H575</f>
        <v>6.2128339200000005</v>
      </c>
      <c r="S575" s="205">
        <v>0</v>
      </c>
      <c r="T575" s="206">
        <f>S575*H575</f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207" t="s">
        <v>168</v>
      </c>
      <c r="AT575" s="207" t="s">
        <v>220</v>
      </c>
      <c r="AU575" s="207" t="s">
        <v>83</v>
      </c>
      <c r="AY575" s="15" t="s">
        <v>219</v>
      </c>
      <c r="BE575" s="208">
        <f>IF(N575="základní",J575,0)</f>
        <v>0</v>
      </c>
      <c r="BF575" s="208">
        <f>IF(N575="snížená",J575,0)</f>
        <v>0</v>
      </c>
      <c r="BG575" s="208">
        <f>IF(N575="zákl. přenesená",J575,0)</f>
        <v>0</v>
      </c>
      <c r="BH575" s="208">
        <f>IF(N575="sníž. přenesená",J575,0)</f>
        <v>0</v>
      </c>
      <c r="BI575" s="208">
        <f>IF(N575="nulová",J575,0)</f>
        <v>0</v>
      </c>
      <c r="BJ575" s="15" t="s">
        <v>83</v>
      </c>
      <c r="BK575" s="208">
        <f>ROUND(I575*H575,2)</f>
        <v>0</v>
      </c>
      <c r="BL575" s="15" t="s">
        <v>168</v>
      </c>
      <c r="BM575" s="207" t="s">
        <v>1220</v>
      </c>
    </row>
    <row r="576" spans="1:65" s="12" customFormat="1" ht="11.25">
      <c r="B576" s="209"/>
      <c r="C576" s="210"/>
      <c r="D576" s="211" t="s">
        <v>225</v>
      </c>
      <c r="E576" s="212" t="s">
        <v>1221</v>
      </c>
      <c r="F576" s="213" t="s">
        <v>1216</v>
      </c>
      <c r="G576" s="210"/>
      <c r="H576" s="214">
        <v>12943.404</v>
      </c>
      <c r="I576" s="215"/>
      <c r="J576" s="210"/>
      <c r="K576" s="210"/>
      <c r="L576" s="216"/>
      <c r="M576" s="217"/>
      <c r="N576" s="218"/>
      <c r="O576" s="218"/>
      <c r="P576" s="218"/>
      <c r="Q576" s="218"/>
      <c r="R576" s="218"/>
      <c r="S576" s="218"/>
      <c r="T576" s="219"/>
      <c r="AT576" s="220" t="s">
        <v>225</v>
      </c>
      <c r="AU576" s="220" t="s">
        <v>83</v>
      </c>
      <c r="AV576" s="12" t="s">
        <v>106</v>
      </c>
      <c r="AW576" s="12" t="s">
        <v>32</v>
      </c>
      <c r="AX576" s="12" t="s">
        <v>83</v>
      </c>
      <c r="AY576" s="220" t="s">
        <v>219</v>
      </c>
    </row>
    <row r="577" spans="1:65" s="2" customFormat="1" ht="16.5" customHeight="1">
      <c r="A577" s="32"/>
      <c r="B577" s="33"/>
      <c r="C577" s="195" t="s">
        <v>1222</v>
      </c>
      <c r="D577" s="195" t="s">
        <v>220</v>
      </c>
      <c r="E577" s="196" t="s">
        <v>1223</v>
      </c>
      <c r="F577" s="197" t="s">
        <v>1224</v>
      </c>
      <c r="G577" s="198" t="s">
        <v>288</v>
      </c>
      <c r="H577" s="199">
        <v>355.3</v>
      </c>
      <c r="I577" s="200"/>
      <c r="J577" s="201">
        <f>ROUND(I577*H577,2)</f>
        <v>0</v>
      </c>
      <c r="K577" s="202"/>
      <c r="L577" s="37"/>
      <c r="M577" s="203" t="s">
        <v>1</v>
      </c>
      <c r="N577" s="204" t="s">
        <v>40</v>
      </c>
      <c r="O577" s="69"/>
      <c r="P577" s="205">
        <f>O577*H577</f>
        <v>0</v>
      </c>
      <c r="Q577" s="205">
        <v>0</v>
      </c>
      <c r="R577" s="205">
        <f>Q577*H577</f>
        <v>0</v>
      </c>
      <c r="S577" s="205">
        <v>0</v>
      </c>
      <c r="T577" s="206">
        <f>S577*H577</f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207" t="s">
        <v>168</v>
      </c>
      <c r="AT577" s="207" t="s">
        <v>220</v>
      </c>
      <c r="AU577" s="207" t="s">
        <v>83</v>
      </c>
      <c r="AY577" s="15" t="s">
        <v>219</v>
      </c>
      <c r="BE577" s="208">
        <f>IF(N577="základní",J577,0)</f>
        <v>0</v>
      </c>
      <c r="BF577" s="208">
        <f>IF(N577="snížená",J577,0)</f>
        <v>0</v>
      </c>
      <c r="BG577" s="208">
        <f>IF(N577="zákl. přenesená",J577,0)</f>
        <v>0</v>
      </c>
      <c r="BH577" s="208">
        <f>IF(N577="sníž. přenesená",J577,0)</f>
        <v>0</v>
      </c>
      <c r="BI577" s="208">
        <f>IF(N577="nulová",J577,0)</f>
        <v>0</v>
      </c>
      <c r="BJ577" s="15" t="s">
        <v>83</v>
      </c>
      <c r="BK577" s="208">
        <f>ROUND(I577*H577,2)</f>
        <v>0</v>
      </c>
      <c r="BL577" s="15" t="s">
        <v>168</v>
      </c>
      <c r="BM577" s="207" t="s">
        <v>1225</v>
      </c>
    </row>
    <row r="578" spans="1:65" s="13" customFormat="1" ht="11.25">
      <c r="B578" s="221"/>
      <c r="C578" s="222"/>
      <c r="D578" s="211" t="s">
        <v>225</v>
      </c>
      <c r="E578" s="223" t="s">
        <v>1</v>
      </c>
      <c r="F578" s="224" t="s">
        <v>1129</v>
      </c>
      <c r="G578" s="222"/>
      <c r="H578" s="223" t="s">
        <v>1</v>
      </c>
      <c r="I578" s="225"/>
      <c r="J578" s="222"/>
      <c r="K578" s="222"/>
      <c r="L578" s="226"/>
      <c r="M578" s="227"/>
      <c r="N578" s="228"/>
      <c r="O578" s="228"/>
      <c r="P578" s="228"/>
      <c r="Q578" s="228"/>
      <c r="R578" s="228"/>
      <c r="S578" s="228"/>
      <c r="T578" s="229"/>
      <c r="AT578" s="230" t="s">
        <v>225</v>
      </c>
      <c r="AU578" s="230" t="s">
        <v>83</v>
      </c>
      <c r="AV578" s="13" t="s">
        <v>83</v>
      </c>
      <c r="AW578" s="13" t="s">
        <v>32</v>
      </c>
      <c r="AX578" s="13" t="s">
        <v>75</v>
      </c>
      <c r="AY578" s="230" t="s">
        <v>219</v>
      </c>
    </row>
    <row r="579" spans="1:65" s="12" customFormat="1" ht="22.5">
      <c r="B579" s="209"/>
      <c r="C579" s="210"/>
      <c r="D579" s="211" t="s">
        <v>225</v>
      </c>
      <c r="E579" s="212" t="s">
        <v>1226</v>
      </c>
      <c r="F579" s="213" t="s">
        <v>1130</v>
      </c>
      <c r="G579" s="210"/>
      <c r="H579" s="214">
        <v>182.3</v>
      </c>
      <c r="I579" s="215"/>
      <c r="J579" s="210"/>
      <c r="K579" s="210"/>
      <c r="L579" s="216"/>
      <c r="M579" s="217"/>
      <c r="N579" s="218"/>
      <c r="O579" s="218"/>
      <c r="P579" s="218"/>
      <c r="Q579" s="218"/>
      <c r="R579" s="218"/>
      <c r="S579" s="218"/>
      <c r="T579" s="219"/>
      <c r="AT579" s="220" t="s">
        <v>225</v>
      </c>
      <c r="AU579" s="220" t="s">
        <v>83</v>
      </c>
      <c r="AV579" s="12" t="s">
        <v>106</v>
      </c>
      <c r="AW579" s="12" t="s">
        <v>32</v>
      </c>
      <c r="AX579" s="12" t="s">
        <v>75</v>
      </c>
      <c r="AY579" s="220" t="s">
        <v>219</v>
      </c>
    </row>
    <row r="580" spans="1:65" s="13" customFormat="1" ht="11.25">
      <c r="B580" s="221"/>
      <c r="C580" s="222"/>
      <c r="D580" s="211" t="s">
        <v>225</v>
      </c>
      <c r="E580" s="223" t="s">
        <v>1</v>
      </c>
      <c r="F580" s="224" t="s">
        <v>1227</v>
      </c>
      <c r="G580" s="222"/>
      <c r="H580" s="223" t="s">
        <v>1</v>
      </c>
      <c r="I580" s="225"/>
      <c r="J580" s="222"/>
      <c r="K580" s="222"/>
      <c r="L580" s="226"/>
      <c r="M580" s="227"/>
      <c r="N580" s="228"/>
      <c r="O580" s="228"/>
      <c r="P580" s="228"/>
      <c r="Q580" s="228"/>
      <c r="R580" s="228"/>
      <c r="S580" s="228"/>
      <c r="T580" s="229"/>
      <c r="AT580" s="230" t="s">
        <v>225</v>
      </c>
      <c r="AU580" s="230" t="s">
        <v>83</v>
      </c>
      <c r="AV580" s="13" t="s">
        <v>83</v>
      </c>
      <c r="AW580" s="13" t="s">
        <v>32</v>
      </c>
      <c r="AX580" s="13" t="s">
        <v>75</v>
      </c>
      <c r="AY580" s="230" t="s">
        <v>219</v>
      </c>
    </row>
    <row r="581" spans="1:65" s="12" customFormat="1" ht="11.25">
      <c r="B581" s="209"/>
      <c r="C581" s="210"/>
      <c r="D581" s="211" t="s">
        <v>225</v>
      </c>
      <c r="E581" s="212" t="s">
        <v>187</v>
      </c>
      <c r="F581" s="213" t="s">
        <v>1134</v>
      </c>
      <c r="G581" s="210"/>
      <c r="H581" s="214">
        <v>173</v>
      </c>
      <c r="I581" s="215"/>
      <c r="J581" s="210"/>
      <c r="K581" s="210"/>
      <c r="L581" s="216"/>
      <c r="M581" s="217"/>
      <c r="N581" s="218"/>
      <c r="O581" s="218"/>
      <c r="P581" s="218"/>
      <c r="Q581" s="218"/>
      <c r="R581" s="218"/>
      <c r="S581" s="218"/>
      <c r="T581" s="219"/>
      <c r="AT581" s="220" t="s">
        <v>225</v>
      </c>
      <c r="AU581" s="220" t="s">
        <v>83</v>
      </c>
      <c r="AV581" s="12" t="s">
        <v>106</v>
      </c>
      <c r="AW581" s="12" t="s">
        <v>32</v>
      </c>
      <c r="AX581" s="12" t="s">
        <v>75</v>
      </c>
      <c r="AY581" s="220" t="s">
        <v>219</v>
      </c>
    </row>
    <row r="582" spans="1:65" s="12" customFormat="1" ht="11.25">
      <c r="B582" s="209"/>
      <c r="C582" s="210"/>
      <c r="D582" s="211" t="s">
        <v>225</v>
      </c>
      <c r="E582" s="212" t="s">
        <v>1228</v>
      </c>
      <c r="F582" s="213" t="s">
        <v>1229</v>
      </c>
      <c r="G582" s="210"/>
      <c r="H582" s="214">
        <v>355.3</v>
      </c>
      <c r="I582" s="215"/>
      <c r="J582" s="210"/>
      <c r="K582" s="210"/>
      <c r="L582" s="216"/>
      <c r="M582" s="217"/>
      <c r="N582" s="218"/>
      <c r="O582" s="218"/>
      <c r="P582" s="218"/>
      <c r="Q582" s="218"/>
      <c r="R582" s="218"/>
      <c r="S582" s="218"/>
      <c r="T582" s="219"/>
      <c r="AT582" s="220" t="s">
        <v>225</v>
      </c>
      <c r="AU582" s="220" t="s">
        <v>83</v>
      </c>
      <c r="AV582" s="12" t="s">
        <v>106</v>
      </c>
      <c r="AW582" s="12" t="s">
        <v>32</v>
      </c>
      <c r="AX582" s="12" t="s">
        <v>83</v>
      </c>
      <c r="AY582" s="220" t="s">
        <v>219</v>
      </c>
    </row>
    <row r="583" spans="1:65" s="2" customFormat="1" ht="24" customHeight="1">
      <c r="A583" s="32"/>
      <c r="B583" s="33"/>
      <c r="C583" s="195" t="s">
        <v>1230</v>
      </c>
      <c r="D583" s="195" t="s">
        <v>220</v>
      </c>
      <c r="E583" s="196" t="s">
        <v>1231</v>
      </c>
      <c r="F583" s="197" t="s">
        <v>1232</v>
      </c>
      <c r="G583" s="198" t="s">
        <v>288</v>
      </c>
      <c r="H583" s="199">
        <v>86.5</v>
      </c>
      <c r="I583" s="200"/>
      <c r="J583" s="201">
        <f>ROUND(I583*H583,2)</f>
        <v>0</v>
      </c>
      <c r="K583" s="202"/>
      <c r="L583" s="37"/>
      <c r="M583" s="203" t="s">
        <v>1</v>
      </c>
      <c r="N583" s="204" t="s">
        <v>40</v>
      </c>
      <c r="O583" s="69"/>
      <c r="P583" s="205">
        <f>O583*H583</f>
        <v>0</v>
      </c>
      <c r="Q583" s="205">
        <v>0.27093</v>
      </c>
      <c r="R583" s="205">
        <f>Q583*H583</f>
        <v>23.435445000000001</v>
      </c>
      <c r="S583" s="205">
        <v>0</v>
      </c>
      <c r="T583" s="206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207" t="s">
        <v>168</v>
      </c>
      <c r="AT583" s="207" t="s">
        <v>220</v>
      </c>
      <c r="AU583" s="207" t="s">
        <v>83</v>
      </c>
      <c r="AY583" s="15" t="s">
        <v>219</v>
      </c>
      <c r="BE583" s="208">
        <f>IF(N583="základní",J583,0)</f>
        <v>0</v>
      </c>
      <c r="BF583" s="208">
        <f>IF(N583="snížená",J583,0)</f>
        <v>0</v>
      </c>
      <c r="BG583" s="208">
        <f>IF(N583="zákl. přenesená",J583,0)</f>
        <v>0</v>
      </c>
      <c r="BH583" s="208">
        <f>IF(N583="sníž. přenesená",J583,0)</f>
        <v>0</v>
      </c>
      <c r="BI583" s="208">
        <f>IF(N583="nulová",J583,0)</f>
        <v>0</v>
      </c>
      <c r="BJ583" s="15" t="s">
        <v>83</v>
      </c>
      <c r="BK583" s="208">
        <f>ROUND(I583*H583,2)</f>
        <v>0</v>
      </c>
      <c r="BL583" s="15" t="s">
        <v>168</v>
      </c>
      <c r="BM583" s="207" t="s">
        <v>1233</v>
      </c>
    </row>
    <row r="584" spans="1:65" s="13" customFormat="1" ht="11.25">
      <c r="B584" s="221"/>
      <c r="C584" s="222"/>
      <c r="D584" s="211" t="s">
        <v>225</v>
      </c>
      <c r="E584" s="223" t="s">
        <v>1</v>
      </c>
      <c r="F584" s="224" t="s">
        <v>1234</v>
      </c>
      <c r="G584" s="222"/>
      <c r="H584" s="223" t="s">
        <v>1</v>
      </c>
      <c r="I584" s="225"/>
      <c r="J584" s="222"/>
      <c r="K584" s="222"/>
      <c r="L584" s="226"/>
      <c r="M584" s="227"/>
      <c r="N584" s="228"/>
      <c r="O584" s="228"/>
      <c r="P584" s="228"/>
      <c r="Q584" s="228"/>
      <c r="R584" s="228"/>
      <c r="S584" s="228"/>
      <c r="T584" s="229"/>
      <c r="AT584" s="230" t="s">
        <v>225</v>
      </c>
      <c r="AU584" s="230" t="s">
        <v>83</v>
      </c>
      <c r="AV584" s="13" t="s">
        <v>83</v>
      </c>
      <c r="AW584" s="13" t="s">
        <v>32</v>
      </c>
      <c r="AX584" s="13" t="s">
        <v>75</v>
      </c>
      <c r="AY584" s="230" t="s">
        <v>219</v>
      </c>
    </row>
    <row r="585" spans="1:65" s="12" customFormat="1" ht="11.25">
      <c r="B585" s="209"/>
      <c r="C585" s="210"/>
      <c r="D585" s="211" t="s">
        <v>225</v>
      </c>
      <c r="E585" s="212" t="s">
        <v>1235</v>
      </c>
      <c r="F585" s="213" t="s">
        <v>1236</v>
      </c>
      <c r="G585" s="210"/>
      <c r="H585" s="214">
        <v>86.5</v>
      </c>
      <c r="I585" s="215"/>
      <c r="J585" s="210"/>
      <c r="K585" s="210"/>
      <c r="L585" s="216"/>
      <c r="M585" s="217"/>
      <c r="N585" s="218"/>
      <c r="O585" s="218"/>
      <c r="P585" s="218"/>
      <c r="Q585" s="218"/>
      <c r="R585" s="218"/>
      <c r="S585" s="218"/>
      <c r="T585" s="219"/>
      <c r="AT585" s="220" t="s">
        <v>225</v>
      </c>
      <c r="AU585" s="220" t="s">
        <v>83</v>
      </c>
      <c r="AV585" s="12" t="s">
        <v>106</v>
      </c>
      <c r="AW585" s="12" t="s">
        <v>32</v>
      </c>
      <c r="AX585" s="12" t="s">
        <v>83</v>
      </c>
      <c r="AY585" s="220" t="s">
        <v>219</v>
      </c>
    </row>
    <row r="586" spans="1:65" s="2" customFormat="1" ht="16.5" customHeight="1">
      <c r="A586" s="32"/>
      <c r="B586" s="33"/>
      <c r="C586" s="195" t="s">
        <v>1237</v>
      </c>
      <c r="D586" s="195" t="s">
        <v>220</v>
      </c>
      <c r="E586" s="196" t="s">
        <v>1238</v>
      </c>
      <c r="F586" s="197" t="s">
        <v>1239</v>
      </c>
      <c r="G586" s="198" t="s">
        <v>223</v>
      </c>
      <c r="H586" s="199">
        <v>13.26</v>
      </c>
      <c r="I586" s="200"/>
      <c r="J586" s="201">
        <f>ROUND(I586*H586,2)</f>
        <v>0</v>
      </c>
      <c r="K586" s="202"/>
      <c r="L586" s="37"/>
      <c r="M586" s="203" t="s">
        <v>1</v>
      </c>
      <c r="N586" s="204" t="s">
        <v>40</v>
      </c>
      <c r="O586" s="69"/>
      <c r="P586" s="205">
        <f>O586*H586</f>
        <v>0</v>
      </c>
      <c r="Q586" s="205">
        <v>0</v>
      </c>
      <c r="R586" s="205">
        <f>Q586*H586</f>
        <v>0</v>
      </c>
      <c r="S586" s="205">
        <v>0</v>
      </c>
      <c r="T586" s="206">
        <f>S586*H586</f>
        <v>0</v>
      </c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207" t="s">
        <v>168</v>
      </c>
      <c r="AT586" s="207" t="s">
        <v>220</v>
      </c>
      <c r="AU586" s="207" t="s">
        <v>83</v>
      </c>
      <c r="AY586" s="15" t="s">
        <v>219</v>
      </c>
      <c r="BE586" s="208">
        <f>IF(N586="základní",J586,0)</f>
        <v>0</v>
      </c>
      <c r="BF586" s="208">
        <f>IF(N586="snížená",J586,0)</f>
        <v>0</v>
      </c>
      <c r="BG586" s="208">
        <f>IF(N586="zákl. přenesená",J586,0)</f>
        <v>0</v>
      </c>
      <c r="BH586" s="208">
        <f>IF(N586="sníž. přenesená",J586,0)</f>
        <v>0</v>
      </c>
      <c r="BI586" s="208">
        <f>IF(N586="nulová",J586,0)</f>
        <v>0</v>
      </c>
      <c r="BJ586" s="15" t="s">
        <v>83</v>
      </c>
      <c r="BK586" s="208">
        <f>ROUND(I586*H586,2)</f>
        <v>0</v>
      </c>
      <c r="BL586" s="15" t="s">
        <v>168</v>
      </c>
      <c r="BM586" s="207" t="s">
        <v>1240</v>
      </c>
    </row>
    <row r="587" spans="1:65" s="12" customFormat="1" ht="11.25">
      <c r="B587" s="209"/>
      <c r="C587" s="210"/>
      <c r="D587" s="211" t="s">
        <v>225</v>
      </c>
      <c r="E587" s="212" t="s">
        <v>1241</v>
      </c>
      <c r="F587" s="213" t="s">
        <v>1242</v>
      </c>
      <c r="G587" s="210"/>
      <c r="H587" s="214">
        <v>13.26</v>
      </c>
      <c r="I587" s="215"/>
      <c r="J587" s="210"/>
      <c r="K587" s="210"/>
      <c r="L587" s="216"/>
      <c r="M587" s="217"/>
      <c r="N587" s="218"/>
      <c r="O587" s="218"/>
      <c r="P587" s="218"/>
      <c r="Q587" s="218"/>
      <c r="R587" s="218"/>
      <c r="S587" s="218"/>
      <c r="T587" s="219"/>
      <c r="AT587" s="220" t="s">
        <v>225</v>
      </c>
      <c r="AU587" s="220" t="s">
        <v>83</v>
      </c>
      <c r="AV587" s="12" t="s">
        <v>106</v>
      </c>
      <c r="AW587" s="12" t="s">
        <v>32</v>
      </c>
      <c r="AX587" s="12" t="s">
        <v>83</v>
      </c>
      <c r="AY587" s="220" t="s">
        <v>219</v>
      </c>
    </row>
    <row r="588" spans="1:65" s="2" customFormat="1" ht="24" customHeight="1">
      <c r="A588" s="32"/>
      <c r="B588" s="33"/>
      <c r="C588" s="195" t="s">
        <v>1243</v>
      </c>
      <c r="D588" s="195" t="s">
        <v>220</v>
      </c>
      <c r="E588" s="196" t="s">
        <v>1244</v>
      </c>
      <c r="F588" s="197" t="s">
        <v>1245</v>
      </c>
      <c r="G588" s="198" t="s">
        <v>288</v>
      </c>
      <c r="H588" s="199">
        <v>140</v>
      </c>
      <c r="I588" s="200"/>
      <c r="J588" s="201">
        <f>ROUND(I588*H588,2)</f>
        <v>0</v>
      </c>
      <c r="K588" s="202"/>
      <c r="L588" s="37"/>
      <c r="M588" s="203" t="s">
        <v>1</v>
      </c>
      <c r="N588" s="204" t="s">
        <v>40</v>
      </c>
      <c r="O588" s="69"/>
      <c r="P588" s="205">
        <f>O588*H588</f>
        <v>0</v>
      </c>
      <c r="Q588" s="205">
        <v>0</v>
      </c>
      <c r="R588" s="205">
        <f>Q588*H588</f>
        <v>0</v>
      </c>
      <c r="S588" s="205">
        <v>0.32400000000000001</v>
      </c>
      <c r="T588" s="206">
        <f>S588*H588</f>
        <v>45.36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207" t="s">
        <v>168</v>
      </c>
      <c r="AT588" s="207" t="s">
        <v>220</v>
      </c>
      <c r="AU588" s="207" t="s">
        <v>83</v>
      </c>
      <c r="AY588" s="15" t="s">
        <v>219</v>
      </c>
      <c r="BE588" s="208">
        <f>IF(N588="základní",J588,0)</f>
        <v>0</v>
      </c>
      <c r="BF588" s="208">
        <f>IF(N588="snížená",J588,0)</f>
        <v>0</v>
      </c>
      <c r="BG588" s="208">
        <f>IF(N588="zákl. přenesená",J588,0)</f>
        <v>0</v>
      </c>
      <c r="BH588" s="208">
        <f>IF(N588="sníž. přenesená",J588,0)</f>
        <v>0</v>
      </c>
      <c r="BI588" s="208">
        <f>IF(N588="nulová",J588,0)</f>
        <v>0</v>
      </c>
      <c r="BJ588" s="15" t="s">
        <v>83</v>
      </c>
      <c r="BK588" s="208">
        <f>ROUND(I588*H588,2)</f>
        <v>0</v>
      </c>
      <c r="BL588" s="15" t="s">
        <v>168</v>
      </c>
      <c r="BM588" s="207" t="s">
        <v>1246</v>
      </c>
    </row>
    <row r="589" spans="1:65" s="12" customFormat="1" ht="11.25">
      <c r="B589" s="209"/>
      <c r="C589" s="210"/>
      <c r="D589" s="211" t="s">
        <v>225</v>
      </c>
      <c r="E589" s="212" t="s">
        <v>1247</v>
      </c>
      <c r="F589" s="213" t="s">
        <v>1107</v>
      </c>
      <c r="G589" s="210"/>
      <c r="H589" s="214">
        <v>140</v>
      </c>
      <c r="I589" s="215"/>
      <c r="J589" s="210"/>
      <c r="K589" s="210"/>
      <c r="L589" s="216"/>
      <c r="M589" s="217"/>
      <c r="N589" s="218"/>
      <c r="O589" s="218"/>
      <c r="P589" s="218"/>
      <c r="Q589" s="218"/>
      <c r="R589" s="218"/>
      <c r="S589" s="218"/>
      <c r="T589" s="219"/>
      <c r="AT589" s="220" t="s">
        <v>225</v>
      </c>
      <c r="AU589" s="220" t="s">
        <v>83</v>
      </c>
      <c r="AV589" s="12" t="s">
        <v>106</v>
      </c>
      <c r="AW589" s="12" t="s">
        <v>32</v>
      </c>
      <c r="AX589" s="12" t="s">
        <v>83</v>
      </c>
      <c r="AY589" s="220" t="s">
        <v>219</v>
      </c>
    </row>
    <row r="590" spans="1:65" s="2" customFormat="1" ht="24" customHeight="1">
      <c r="A590" s="32"/>
      <c r="B590" s="33"/>
      <c r="C590" s="195" t="s">
        <v>1248</v>
      </c>
      <c r="D590" s="195" t="s">
        <v>220</v>
      </c>
      <c r="E590" s="196" t="s">
        <v>1249</v>
      </c>
      <c r="F590" s="197" t="s">
        <v>1250</v>
      </c>
      <c r="G590" s="198" t="s">
        <v>288</v>
      </c>
      <c r="H590" s="199">
        <v>60</v>
      </c>
      <c r="I590" s="200"/>
      <c r="J590" s="201">
        <f>ROUND(I590*H590,2)</f>
        <v>0</v>
      </c>
      <c r="K590" s="202"/>
      <c r="L590" s="37"/>
      <c r="M590" s="203" t="s">
        <v>1</v>
      </c>
      <c r="N590" s="204" t="s">
        <v>40</v>
      </c>
      <c r="O590" s="69"/>
      <c r="P590" s="205">
        <f>O590*H590</f>
        <v>0</v>
      </c>
      <c r="Q590" s="205">
        <v>0</v>
      </c>
      <c r="R590" s="205">
        <f>Q590*H590</f>
        <v>0</v>
      </c>
      <c r="S590" s="205">
        <v>8.5999999999999993E-2</v>
      </c>
      <c r="T590" s="206">
        <f>S590*H590</f>
        <v>5.1599999999999993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207" t="s">
        <v>168</v>
      </c>
      <c r="AT590" s="207" t="s">
        <v>220</v>
      </c>
      <c r="AU590" s="207" t="s">
        <v>83</v>
      </c>
      <c r="AY590" s="15" t="s">
        <v>219</v>
      </c>
      <c r="BE590" s="208">
        <f>IF(N590="základní",J590,0)</f>
        <v>0</v>
      </c>
      <c r="BF590" s="208">
        <f>IF(N590="snížená",J590,0)</f>
        <v>0</v>
      </c>
      <c r="BG590" s="208">
        <f>IF(N590="zákl. přenesená",J590,0)</f>
        <v>0</v>
      </c>
      <c r="BH590" s="208">
        <f>IF(N590="sníž. přenesená",J590,0)</f>
        <v>0</v>
      </c>
      <c r="BI590" s="208">
        <f>IF(N590="nulová",J590,0)</f>
        <v>0</v>
      </c>
      <c r="BJ590" s="15" t="s">
        <v>83</v>
      </c>
      <c r="BK590" s="208">
        <f>ROUND(I590*H590,2)</f>
        <v>0</v>
      </c>
      <c r="BL590" s="15" t="s">
        <v>168</v>
      </c>
      <c r="BM590" s="207" t="s">
        <v>1251</v>
      </c>
    </row>
    <row r="591" spans="1:65" s="12" customFormat="1" ht="11.25">
      <c r="B591" s="209"/>
      <c r="C591" s="210"/>
      <c r="D591" s="211" t="s">
        <v>225</v>
      </c>
      <c r="E591" s="212" t="s">
        <v>1252</v>
      </c>
      <c r="F591" s="213" t="s">
        <v>625</v>
      </c>
      <c r="G591" s="210"/>
      <c r="H591" s="214">
        <v>60</v>
      </c>
      <c r="I591" s="215"/>
      <c r="J591" s="210"/>
      <c r="K591" s="210"/>
      <c r="L591" s="216"/>
      <c r="M591" s="217"/>
      <c r="N591" s="218"/>
      <c r="O591" s="218"/>
      <c r="P591" s="218"/>
      <c r="Q591" s="218"/>
      <c r="R591" s="218"/>
      <c r="S591" s="218"/>
      <c r="T591" s="219"/>
      <c r="AT591" s="220" t="s">
        <v>225</v>
      </c>
      <c r="AU591" s="220" t="s">
        <v>83</v>
      </c>
      <c r="AV591" s="12" t="s">
        <v>106</v>
      </c>
      <c r="AW591" s="12" t="s">
        <v>32</v>
      </c>
      <c r="AX591" s="12" t="s">
        <v>83</v>
      </c>
      <c r="AY591" s="220" t="s">
        <v>219</v>
      </c>
    </row>
    <row r="592" spans="1:65" s="2" customFormat="1" ht="24" customHeight="1">
      <c r="A592" s="32"/>
      <c r="B592" s="33"/>
      <c r="C592" s="195" t="s">
        <v>1253</v>
      </c>
      <c r="D592" s="195" t="s">
        <v>220</v>
      </c>
      <c r="E592" s="196" t="s">
        <v>1254</v>
      </c>
      <c r="F592" s="197" t="s">
        <v>1255</v>
      </c>
      <c r="G592" s="198" t="s">
        <v>288</v>
      </c>
      <c r="H592" s="199">
        <v>40</v>
      </c>
      <c r="I592" s="200"/>
      <c r="J592" s="201">
        <f>ROUND(I592*H592,2)</f>
        <v>0</v>
      </c>
      <c r="K592" s="202"/>
      <c r="L592" s="37"/>
      <c r="M592" s="203" t="s">
        <v>1</v>
      </c>
      <c r="N592" s="204" t="s">
        <v>40</v>
      </c>
      <c r="O592" s="69"/>
      <c r="P592" s="205">
        <f>O592*H592</f>
        <v>0</v>
      </c>
      <c r="Q592" s="205">
        <v>0</v>
      </c>
      <c r="R592" s="205">
        <f>Q592*H592</f>
        <v>0</v>
      </c>
      <c r="S592" s="205">
        <v>0.129</v>
      </c>
      <c r="T592" s="206">
        <f>S592*H592</f>
        <v>5.16</v>
      </c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207" t="s">
        <v>168</v>
      </c>
      <c r="AT592" s="207" t="s">
        <v>220</v>
      </c>
      <c r="AU592" s="207" t="s">
        <v>83</v>
      </c>
      <c r="AY592" s="15" t="s">
        <v>219</v>
      </c>
      <c r="BE592" s="208">
        <f>IF(N592="základní",J592,0)</f>
        <v>0</v>
      </c>
      <c r="BF592" s="208">
        <f>IF(N592="snížená",J592,0)</f>
        <v>0</v>
      </c>
      <c r="BG592" s="208">
        <f>IF(N592="zákl. přenesená",J592,0)</f>
        <v>0</v>
      </c>
      <c r="BH592" s="208">
        <f>IF(N592="sníž. přenesená",J592,0)</f>
        <v>0</v>
      </c>
      <c r="BI592" s="208">
        <f>IF(N592="nulová",J592,0)</f>
        <v>0</v>
      </c>
      <c r="BJ592" s="15" t="s">
        <v>83</v>
      </c>
      <c r="BK592" s="208">
        <f>ROUND(I592*H592,2)</f>
        <v>0</v>
      </c>
      <c r="BL592" s="15" t="s">
        <v>168</v>
      </c>
      <c r="BM592" s="207" t="s">
        <v>1256</v>
      </c>
    </row>
    <row r="593" spans="1:65" s="12" customFormat="1" ht="11.25">
      <c r="B593" s="209"/>
      <c r="C593" s="210"/>
      <c r="D593" s="211" t="s">
        <v>225</v>
      </c>
      <c r="E593" s="212" t="s">
        <v>1257</v>
      </c>
      <c r="F593" s="213" t="s">
        <v>507</v>
      </c>
      <c r="G593" s="210"/>
      <c r="H593" s="214">
        <v>40</v>
      </c>
      <c r="I593" s="215"/>
      <c r="J593" s="210"/>
      <c r="K593" s="210"/>
      <c r="L593" s="216"/>
      <c r="M593" s="217"/>
      <c r="N593" s="218"/>
      <c r="O593" s="218"/>
      <c r="P593" s="218"/>
      <c r="Q593" s="218"/>
      <c r="R593" s="218"/>
      <c r="S593" s="218"/>
      <c r="T593" s="219"/>
      <c r="AT593" s="220" t="s">
        <v>225</v>
      </c>
      <c r="AU593" s="220" t="s">
        <v>83</v>
      </c>
      <c r="AV593" s="12" t="s">
        <v>106</v>
      </c>
      <c r="AW593" s="12" t="s">
        <v>32</v>
      </c>
      <c r="AX593" s="12" t="s">
        <v>83</v>
      </c>
      <c r="AY593" s="220" t="s">
        <v>219</v>
      </c>
    </row>
    <row r="594" spans="1:65" s="2" customFormat="1" ht="16.5" customHeight="1">
      <c r="A594" s="32"/>
      <c r="B594" s="33"/>
      <c r="C594" s="195" t="s">
        <v>1258</v>
      </c>
      <c r="D594" s="195" t="s">
        <v>220</v>
      </c>
      <c r="E594" s="196" t="s">
        <v>1259</v>
      </c>
      <c r="F594" s="197" t="s">
        <v>1260</v>
      </c>
      <c r="G594" s="198" t="s">
        <v>223</v>
      </c>
      <c r="H594" s="199">
        <v>1120</v>
      </c>
      <c r="I594" s="200"/>
      <c r="J594" s="201">
        <f>ROUND(I594*H594,2)</f>
        <v>0</v>
      </c>
      <c r="K594" s="202"/>
      <c r="L594" s="37"/>
      <c r="M594" s="203" t="s">
        <v>1</v>
      </c>
      <c r="N594" s="204" t="s">
        <v>40</v>
      </c>
      <c r="O594" s="69"/>
      <c r="P594" s="205">
        <f>O594*H594</f>
        <v>0</v>
      </c>
      <c r="Q594" s="205">
        <v>0</v>
      </c>
      <c r="R594" s="205">
        <f>Q594*H594</f>
        <v>0</v>
      </c>
      <c r="S594" s="205">
        <v>0.126</v>
      </c>
      <c r="T594" s="206">
        <f>S594*H594</f>
        <v>141.12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207" t="s">
        <v>168</v>
      </c>
      <c r="AT594" s="207" t="s">
        <v>220</v>
      </c>
      <c r="AU594" s="207" t="s">
        <v>83</v>
      </c>
      <c r="AY594" s="15" t="s">
        <v>219</v>
      </c>
      <c r="BE594" s="208">
        <f>IF(N594="základní",J594,0)</f>
        <v>0</v>
      </c>
      <c r="BF594" s="208">
        <f>IF(N594="snížená",J594,0)</f>
        <v>0</v>
      </c>
      <c r="BG594" s="208">
        <f>IF(N594="zákl. přenesená",J594,0)</f>
        <v>0</v>
      </c>
      <c r="BH594" s="208">
        <f>IF(N594="sníž. přenesená",J594,0)</f>
        <v>0</v>
      </c>
      <c r="BI594" s="208">
        <f>IF(N594="nulová",J594,0)</f>
        <v>0</v>
      </c>
      <c r="BJ594" s="15" t="s">
        <v>83</v>
      </c>
      <c r="BK594" s="208">
        <f>ROUND(I594*H594,2)</f>
        <v>0</v>
      </c>
      <c r="BL594" s="15" t="s">
        <v>168</v>
      </c>
      <c r="BM594" s="207" t="s">
        <v>1261</v>
      </c>
    </row>
    <row r="595" spans="1:65" s="12" customFormat="1" ht="11.25">
      <c r="B595" s="209"/>
      <c r="C595" s="210"/>
      <c r="D595" s="211" t="s">
        <v>225</v>
      </c>
      <c r="E595" s="212" t="s">
        <v>1262</v>
      </c>
      <c r="F595" s="213" t="s">
        <v>1263</v>
      </c>
      <c r="G595" s="210"/>
      <c r="H595" s="214">
        <v>1120</v>
      </c>
      <c r="I595" s="215"/>
      <c r="J595" s="210"/>
      <c r="K595" s="210"/>
      <c r="L595" s="216"/>
      <c r="M595" s="217"/>
      <c r="N595" s="218"/>
      <c r="O595" s="218"/>
      <c r="P595" s="218"/>
      <c r="Q595" s="218"/>
      <c r="R595" s="218"/>
      <c r="S595" s="218"/>
      <c r="T595" s="219"/>
      <c r="AT595" s="220" t="s">
        <v>225</v>
      </c>
      <c r="AU595" s="220" t="s">
        <v>83</v>
      </c>
      <c r="AV595" s="12" t="s">
        <v>106</v>
      </c>
      <c r="AW595" s="12" t="s">
        <v>32</v>
      </c>
      <c r="AX595" s="12" t="s">
        <v>83</v>
      </c>
      <c r="AY595" s="220" t="s">
        <v>219</v>
      </c>
    </row>
    <row r="596" spans="1:65" s="2" customFormat="1" ht="24" customHeight="1">
      <c r="A596" s="32"/>
      <c r="B596" s="33"/>
      <c r="C596" s="195" t="s">
        <v>1264</v>
      </c>
      <c r="D596" s="195" t="s">
        <v>220</v>
      </c>
      <c r="E596" s="196" t="s">
        <v>1265</v>
      </c>
      <c r="F596" s="197" t="s">
        <v>1266</v>
      </c>
      <c r="G596" s="198" t="s">
        <v>223</v>
      </c>
      <c r="H596" s="199">
        <v>150</v>
      </c>
      <c r="I596" s="200"/>
      <c r="J596" s="201">
        <f>ROUND(I596*H596,2)</f>
        <v>0</v>
      </c>
      <c r="K596" s="202"/>
      <c r="L596" s="37"/>
      <c r="M596" s="203" t="s">
        <v>1</v>
      </c>
      <c r="N596" s="204" t="s">
        <v>40</v>
      </c>
      <c r="O596" s="69"/>
      <c r="P596" s="205">
        <f>O596*H596</f>
        <v>0</v>
      </c>
      <c r="Q596" s="205">
        <v>0</v>
      </c>
      <c r="R596" s="205">
        <f>Q596*H596</f>
        <v>0</v>
      </c>
      <c r="S596" s="205">
        <v>0</v>
      </c>
      <c r="T596" s="206">
        <f>S596*H596</f>
        <v>0</v>
      </c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207" t="s">
        <v>168</v>
      </c>
      <c r="AT596" s="207" t="s">
        <v>220</v>
      </c>
      <c r="AU596" s="207" t="s">
        <v>83</v>
      </c>
      <c r="AY596" s="15" t="s">
        <v>219</v>
      </c>
      <c r="BE596" s="208">
        <f>IF(N596="základní",J596,0)</f>
        <v>0</v>
      </c>
      <c r="BF596" s="208">
        <f>IF(N596="snížená",J596,0)</f>
        <v>0</v>
      </c>
      <c r="BG596" s="208">
        <f>IF(N596="zákl. přenesená",J596,0)</f>
        <v>0</v>
      </c>
      <c r="BH596" s="208">
        <f>IF(N596="sníž. přenesená",J596,0)</f>
        <v>0</v>
      </c>
      <c r="BI596" s="208">
        <f>IF(N596="nulová",J596,0)</f>
        <v>0</v>
      </c>
      <c r="BJ596" s="15" t="s">
        <v>83</v>
      </c>
      <c r="BK596" s="208">
        <f>ROUND(I596*H596,2)</f>
        <v>0</v>
      </c>
      <c r="BL596" s="15" t="s">
        <v>168</v>
      </c>
      <c r="BM596" s="207" t="s">
        <v>1267</v>
      </c>
    </row>
    <row r="597" spans="1:65" s="12" customFormat="1" ht="11.25">
      <c r="B597" s="209"/>
      <c r="C597" s="210"/>
      <c r="D597" s="211" t="s">
        <v>225</v>
      </c>
      <c r="E597" s="212" t="s">
        <v>1268</v>
      </c>
      <c r="F597" s="213" t="s">
        <v>1172</v>
      </c>
      <c r="G597" s="210"/>
      <c r="H597" s="214">
        <v>150</v>
      </c>
      <c r="I597" s="215"/>
      <c r="J597" s="210"/>
      <c r="K597" s="210"/>
      <c r="L597" s="216"/>
      <c r="M597" s="217"/>
      <c r="N597" s="218"/>
      <c r="O597" s="218"/>
      <c r="P597" s="218"/>
      <c r="Q597" s="218"/>
      <c r="R597" s="218"/>
      <c r="S597" s="218"/>
      <c r="T597" s="219"/>
      <c r="AT597" s="220" t="s">
        <v>225</v>
      </c>
      <c r="AU597" s="220" t="s">
        <v>83</v>
      </c>
      <c r="AV597" s="12" t="s">
        <v>106</v>
      </c>
      <c r="AW597" s="12" t="s">
        <v>32</v>
      </c>
      <c r="AX597" s="12" t="s">
        <v>83</v>
      </c>
      <c r="AY597" s="220" t="s">
        <v>219</v>
      </c>
    </row>
    <row r="598" spans="1:65" s="2" customFormat="1" ht="24" customHeight="1">
      <c r="A598" s="32"/>
      <c r="B598" s="33"/>
      <c r="C598" s="195" t="s">
        <v>1269</v>
      </c>
      <c r="D598" s="195" t="s">
        <v>220</v>
      </c>
      <c r="E598" s="196" t="s">
        <v>1270</v>
      </c>
      <c r="F598" s="197" t="s">
        <v>1271</v>
      </c>
      <c r="G598" s="198" t="s">
        <v>288</v>
      </c>
      <c r="H598" s="199">
        <v>8</v>
      </c>
      <c r="I598" s="200"/>
      <c r="J598" s="201">
        <f>ROUND(I598*H598,2)</f>
        <v>0</v>
      </c>
      <c r="K598" s="202"/>
      <c r="L598" s="37"/>
      <c r="M598" s="203" t="s">
        <v>1</v>
      </c>
      <c r="N598" s="204" t="s">
        <v>40</v>
      </c>
      <c r="O598" s="69"/>
      <c r="P598" s="205">
        <f>O598*H598</f>
        <v>0</v>
      </c>
      <c r="Q598" s="205">
        <v>0</v>
      </c>
      <c r="R598" s="205">
        <f>Q598*H598</f>
        <v>0</v>
      </c>
      <c r="S598" s="205">
        <v>2.5000000000000001E-2</v>
      </c>
      <c r="T598" s="206">
        <f>S598*H598</f>
        <v>0.2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207" t="s">
        <v>168</v>
      </c>
      <c r="AT598" s="207" t="s">
        <v>220</v>
      </c>
      <c r="AU598" s="207" t="s">
        <v>83</v>
      </c>
      <c r="AY598" s="15" t="s">
        <v>219</v>
      </c>
      <c r="BE598" s="208">
        <f>IF(N598="základní",J598,0)</f>
        <v>0</v>
      </c>
      <c r="BF598" s="208">
        <f>IF(N598="snížená",J598,0)</f>
        <v>0</v>
      </c>
      <c r="BG598" s="208">
        <f>IF(N598="zákl. přenesená",J598,0)</f>
        <v>0</v>
      </c>
      <c r="BH598" s="208">
        <f>IF(N598="sníž. přenesená",J598,0)</f>
        <v>0</v>
      </c>
      <c r="BI598" s="208">
        <f>IF(N598="nulová",J598,0)</f>
        <v>0</v>
      </c>
      <c r="BJ598" s="15" t="s">
        <v>83</v>
      </c>
      <c r="BK598" s="208">
        <f>ROUND(I598*H598,2)</f>
        <v>0</v>
      </c>
      <c r="BL598" s="15" t="s">
        <v>168</v>
      </c>
      <c r="BM598" s="207" t="s">
        <v>1272</v>
      </c>
    </row>
    <row r="599" spans="1:65" s="12" customFormat="1" ht="11.25">
      <c r="B599" s="209"/>
      <c r="C599" s="210"/>
      <c r="D599" s="211" t="s">
        <v>225</v>
      </c>
      <c r="E599" s="212" t="s">
        <v>1273</v>
      </c>
      <c r="F599" s="213" t="s">
        <v>1274</v>
      </c>
      <c r="G599" s="210"/>
      <c r="H599" s="214">
        <v>8</v>
      </c>
      <c r="I599" s="215"/>
      <c r="J599" s="210"/>
      <c r="K599" s="210"/>
      <c r="L599" s="216"/>
      <c r="M599" s="217"/>
      <c r="N599" s="218"/>
      <c r="O599" s="218"/>
      <c r="P599" s="218"/>
      <c r="Q599" s="218"/>
      <c r="R599" s="218"/>
      <c r="S599" s="218"/>
      <c r="T599" s="219"/>
      <c r="AT599" s="220" t="s">
        <v>225</v>
      </c>
      <c r="AU599" s="220" t="s">
        <v>83</v>
      </c>
      <c r="AV599" s="12" t="s">
        <v>106</v>
      </c>
      <c r="AW599" s="12" t="s">
        <v>32</v>
      </c>
      <c r="AX599" s="12" t="s">
        <v>83</v>
      </c>
      <c r="AY599" s="220" t="s">
        <v>219</v>
      </c>
    </row>
    <row r="600" spans="1:65" s="2" customFormat="1" ht="24" customHeight="1">
      <c r="A600" s="32"/>
      <c r="B600" s="33"/>
      <c r="C600" s="195" t="s">
        <v>1275</v>
      </c>
      <c r="D600" s="195" t="s">
        <v>220</v>
      </c>
      <c r="E600" s="196" t="s">
        <v>1276</v>
      </c>
      <c r="F600" s="197" t="s">
        <v>1277</v>
      </c>
      <c r="G600" s="198" t="s">
        <v>510</v>
      </c>
      <c r="H600" s="199">
        <v>36</v>
      </c>
      <c r="I600" s="200"/>
      <c r="J600" s="201">
        <f>ROUND(I600*H600,2)</f>
        <v>0</v>
      </c>
      <c r="K600" s="202"/>
      <c r="L600" s="37"/>
      <c r="M600" s="203" t="s">
        <v>1</v>
      </c>
      <c r="N600" s="204" t="s">
        <v>40</v>
      </c>
      <c r="O600" s="69"/>
      <c r="P600" s="205">
        <f>O600*H600</f>
        <v>0</v>
      </c>
      <c r="Q600" s="205">
        <v>0</v>
      </c>
      <c r="R600" s="205">
        <f>Q600*H600</f>
        <v>0</v>
      </c>
      <c r="S600" s="205">
        <v>8.2000000000000003E-2</v>
      </c>
      <c r="T600" s="206">
        <f>S600*H600</f>
        <v>2.952</v>
      </c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207" t="s">
        <v>168</v>
      </c>
      <c r="AT600" s="207" t="s">
        <v>220</v>
      </c>
      <c r="AU600" s="207" t="s">
        <v>83</v>
      </c>
      <c r="AY600" s="15" t="s">
        <v>219</v>
      </c>
      <c r="BE600" s="208">
        <f>IF(N600="základní",J600,0)</f>
        <v>0</v>
      </c>
      <c r="BF600" s="208">
        <f>IF(N600="snížená",J600,0)</f>
        <v>0</v>
      </c>
      <c r="BG600" s="208">
        <f>IF(N600="zákl. přenesená",J600,0)</f>
        <v>0</v>
      </c>
      <c r="BH600" s="208">
        <f>IF(N600="sníž. přenesená",J600,0)</f>
        <v>0</v>
      </c>
      <c r="BI600" s="208">
        <f>IF(N600="nulová",J600,0)</f>
        <v>0</v>
      </c>
      <c r="BJ600" s="15" t="s">
        <v>83</v>
      </c>
      <c r="BK600" s="208">
        <f>ROUND(I600*H600,2)</f>
        <v>0</v>
      </c>
      <c r="BL600" s="15" t="s">
        <v>168</v>
      </c>
      <c r="BM600" s="207" t="s">
        <v>1278</v>
      </c>
    </row>
    <row r="601" spans="1:65" s="12" customFormat="1" ht="11.25">
      <c r="B601" s="209"/>
      <c r="C601" s="210"/>
      <c r="D601" s="211" t="s">
        <v>225</v>
      </c>
      <c r="E601" s="212" t="s">
        <v>1279</v>
      </c>
      <c r="F601" s="213" t="s">
        <v>166</v>
      </c>
      <c r="G601" s="210"/>
      <c r="H601" s="214">
        <v>36</v>
      </c>
      <c r="I601" s="215"/>
      <c r="J601" s="210"/>
      <c r="K601" s="210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225</v>
      </c>
      <c r="AU601" s="220" t="s">
        <v>83</v>
      </c>
      <c r="AV601" s="12" t="s">
        <v>106</v>
      </c>
      <c r="AW601" s="12" t="s">
        <v>32</v>
      </c>
      <c r="AX601" s="12" t="s">
        <v>83</v>
      </c>
      <c r="AY601" s="220" t="s">
        <v>219</v>
      </c>
    </row>
    <row r="602" spans="1:65" s="2" customFormat="1" ht="16.5" customHeight="1">
      <c r="A602" s="32"/>
      <c r="B602" s="33"/>
      <c r="C602" s="195" t="s">
        <v>1280</v>
      </c>
      <c r="D602" s="195" t="s">
        <v>220</v>
      </c>
      <c r="E602" s="196" t="s">
        <v>1281</v>
      </c>
      <c r="F602" s="197" t="s">
        <v>1282</v>
      </c>
      <c r="G602" s="198" t="s">
        <v>288</v>
      </c>
      <c r="H602" s="199">
        <v>50.5</v>
      </c>
      <c r="I602" s="200"/>
      <c r="J602" s="201">
        <f>ROUND(I602*H602,2)</f>
        <v>0</v>
      </c>
      <c r="K602" s="202"/>
      <c r="L602" s="37"/>
      <c r="M602" s="203" t="s">
        <v>1</v>
      </c>
      <c r="N602" s="204" t="s">
        <v>40</v>
      </c>
      <c r="O602" s="69"/>
      <c r="P602" s="205">
        <f>O602*H602</f>
        <v>0</v>
      </c>
      <c r="Q602" s="205">
        <v>0</v>
      </c>
      <c r="R602" s="205">
        <f>Q602*H602</f>
        <v>0</v>
      </c>
      <c r="S602" s="205">
        <v>0.753</v>
      </c>
      <c r="T602" s="206">
        <f>S602*H602</f>
        <v>38.026499999999999</v>
      </c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207" t="s">
        <v>168</v>
      </c>
      <c r="AT602" s="207" t="s">
        <v>220</v>
      </c>
      <c r="AU602" s="207" t="s">
        <v>83</v>
      </c>
      <c r="AY602" s="15" t="s">
        <v>219</v>
      </c>
      <c r="BE602" s="208">
        <f>IF(N602="základní",J602,0)</f>
        <v>0</v>
      </c>
      <c r="BF602" s="208">
        <f>IF(N602="snížená",J602,0)</f>
        <v>0</v>
      </c>
      <c r="BG602" s="208">
        <f>IF(N602="zákl. přenesená",J602,0)</f>
        <v>0</v>
      </c>
      <c r="BH602" s="208">
        <f>IF(N602="sníž. přenesená",J602,0)</f>
        <v>0</v>
      </c>
      <c r="BI602" s="208">
        <f>IF(N602="nulová",J602,0)</f>
        <v>0</v>
      </c>
      <c r="BJ602" s="15" t="s">
        <v>83</v>
      </c>
      <c r="BK602" s="208">
        <f>ROUND(I602*H602,2)</f>
        <v>0</v>
      </c>
      <c r="BL602" s="15" t="s">
        <v>168</v>
      </c>
      <c r="BM602" s="207" t="s">
        <v>1283</v>
      </c>
    </row>
    <row r="603" spans="1:65" s="12" customFormat="1" ht="11.25">
      <c r="B603" s="209"/>
      <c r="C603" s="210"/>
      <c r="D603" s="211" t="s">
        <v>225</v>
      </c>
      <c r="E603" s="212" t="s">
        <v>1284</v>
      </c>
      <c r="F603" s="213" t="s">
        <v>1285</v>
      </c>
      <c r="G603" s="210"/>
      <c r="H603" s="214">
        <v>50.5</v>
      </c>
      <c r="I603" s="215"/>
      <c r="J603" s="210"/>
      <c r="K603" s="210"/>
      <c r="L603" s="216"/>
      <c r="M603" s="217"/>
      <c r="N603" s="218"/>
      <c r="O603" s="218"/>
      <c r="P603" s="218"/>
      <c r="Q603" s="218"/>
      <c r="R603" s="218"/>
      <c r="S603" s="218"/>
      <c r="T603" s="219"/>
      <c r="AT603" s="220" t="s">
        <v>225</v>
      </c>
      <c r="AU603" s="220" t="s">
        <v>83</v>
      </c>
      <c r="AV603" s="12" t="s">
        <v>106</v>
      </c>
      <c r="AW603" s="12" t="s">
        <v>32</v>
      </c>
      <c r="AX603" s="12" t="s">
        <v>83</v>
      </c>
      <c r="AY603" s="220" t="s">
        <v>219</v>
      </c>
    </row>
    <row r="604" spans="1:65" s="2" customFormat="1" ht="16.5" customHeight="1">
      <c r="A604" s="32"/>
      <c r="B604" s="33"/>
      <c r="C604" s="195" t="s">
        <v>1286</v>
      </c>
      <c r="D604" s="195" t="s">
        <v>220</v>
      </c>
      <c r="E604" s="196" t="s">
        <v>1287</v>
      </c>
      <c r="F604" s="197" t="s">
        <v>1288</v>
      </c>
      <c r="G604" s="198" t="s">
        <v>288</v>
      </c>
      <c r="H604" s="199">
        <v>37</v>
      </c>
      <c r="I604" s="200"/>
      <c r="J604" s="201">
        <f>ROUND(I604*H604,2)</f>
        <v>0</v>
      </c>
      <c r="K604" s="202"/>
      <c r="L604" s="37"/>
      <c r="M604" s="203" t="s">
        <v>1</v>
      </c>
      <c r="N604" s="204" t="s">
        <v>40</v>
      </c>
      <c r="O604" s="69"/>
      <c r="P604" s="205">
        <f>O604*H604</f>
        <v>0</v>
      </c>
      <c r="Q604" s="205">
        <v>0</v>
      </c>
      <c r="R604" s="205">
        <f>Q604*H604</f>
        <v>0</v>
      </c>
      <c r="S604" s="205">
        <v>0.98</v>
      </c>
      <c r="T604" s="206">
        <f>S604*H604</f>
        <v>36.26</v>
      </c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207" t="s">
        <v>168</v>
      </c>
      <c r="AT604" s="207" t="s">
        <v>220</v>
      </c>
      <c r="AU604" s="207" t="s">
        <v>83</v>
      </c>
      <c r="AY604" s="15" t="s">
        <v>219</v>
      </c>
      <c r="BE604" s="208">
        <f>IF(N604="základní",J604,0)</f>
        <v>0</v>
      </c>
      <c r="BF604" s="208">
        <f>IF(N604="snížená",J604,0)</f>
        <v>0</v>
      </c>
      <c r="BG604" s="208">
        <f>IF(N604="zákl. přenesená",J604,0)</f>
        <v>0</v>
      </c>
      <c r="BH604" s="208">
        <f>IF(N604="sníž. přenesená",J604,0)</f>
        <v>0</v>
      </c>
      <c r="BI604" s="208">
        <f>IF(N604="nulová",J604,0)</f>
        <v>0</v>
      </c>
      <c r="BJ604" s="15" t="s">
        <v>83</v>
      </c>
      <c r="BK604" s="208">
        <f>ROUND(I604*H604,2)</f>
        <v>0</v>
      </c>
      <c r="BL604" s="15" t="s">
        <v>168</v>
      </c>
      <c r="BM604" s="207" t="s">
        <v>1289</v>
      </c>
    </row>
    <row r="605" spans="1:65" s="12" customFormat="1" ht="11.25">
      <c r="B605" s="209"/>
      <c r="C605" s="210"/>
      <c r="D605" s="211" t="s">
        <v>225</v>
      </c>
      <c r="E605" s="212" t="s">
        <v>1290</v>
      </c>
      <c r="F605" s="213" t="s">
        <v>1291</v>
      </c>
      <c r="G605" s="210"/>
      <c r="H605" s="214">
        <v>37</v>
      </c>
      <c r="I605" s="215"/>
      <c r="J605" s="210"/>
      <c r="K605" s="210"/>
      <c r="L605" s="216"/>
      <c r="M605" s="217"/>
      <c r="N605" s="218"/>
      <c r="O605" s="218"/>
      <c r="P605" s="218"/>
      <c r="Q605" s="218"/>
      <c r="R605" s="218"/>
      <c r="S605" s="218"/>
      <c r="T605" s="219"/>
      <c r="AT605" s="220" t="s">
        <v>225</v>
      </c>
      <c r="AU605" s="220" t="s">
        <v>83</v>
      </c>
      <c r="AV605" s="12" t="s">
        <v>106</v>
      </c>
      <c r="AW605" s="12" t="s">
        <v>32</v>
      </c>
      <c r="AX605" s="12" t="s">
        <v>83</v>
      </c>
      <c r="AY605" s="220" t="s">
        <v>219</v>
      </c>
    </row>
    <row r="606" spans="1:65" s="2" customFormat="1" ht="24" customHeight="1">
      <c r="A606" s="32"/>
      <c r="B606" s="33"/>
      <c r="C606" s="195" t="s">
        <v>1292</v>
      </c>
      <c r="D606" s="195" t="s">
        <v>220</v>
      </c>
      <c r="E606" s="196" t="s">
        <v>1293</v>
      </c>
      <c r="F606" s="197" t="s">
        <v>1294</v>
      </c>
      <c r="G606" s="198" t="s">
        <v>412</v>
      </c>
      <c r="H606" s="199">
        <v>1177.6379999999999</v>
      </c>
      <c r="I606" s="200"/>
      <c r="J606" s="201">
        <f>ROUND(I606*H606,2)</f>
        <v>0</v>
      </c>
      <c r="K606" s="202"/>
      <c r="L606" s="37"/>
      <c r="M606" s="203" t="s">
        <v>1</v>
      </c>
      <c r="N606" s="204" t="s">
        <v>40</v>
      </c>
      <c r="O606" s="69"/>
      <c r="P606" s="205">
        <f>O606*H606</f>
        <v>0</v>
      </c>
      <c r="Q606" s="205">
        <v>0</v>
      </c>
      <c r="R606" s="205">
        <f>Q606*H606</f>
        <v>0</v>
      </c>
      <c r="S606" s="205">
        <v>0</v>
      </c>
      <c r="T606" s="206">
        <f>S606*H606</f>
        <v>0</v>
      </c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207" t="s">
        <v>168</v>
      </c>
      <c r="AT606" s="207" t="s">
        <v>220</v>
      </c>
      <c r="AU606" s="207" t="s">
        <v>83</v>
      </c>
      <c r="AY606" s="15" t="s">
        <v>219</v>
      </c>
      <c r="BE606" s="208">
        <f>IF(N606="základní",J606,0)</f>
        <v>0</v>
      </c>
      <c r="BF606" s="208">
        <f>IF(N606="snížená",J606,0)</f>
        <v>0</v>
      </c>
      <c r="BG606" s="208">
        <f>IF(N606="zákl. přenesená",J606,0)</f>
        <v>0</v>
      </c>
      <c r="BH606" s="208">
        <f>IF(N606="sníž. přenesená",J606,0)</f>
        <v>0</v>
      </c>
      <c r="BI606" s="208">
        <f>IF(N606="nulová",J606,0)</f>
        <v>0</v>
      </c>
      <c r="BJ606" s="15" t="s">
        <v>83</v>
      </c>
      <c r="BK606" s="208">
        <f>ROUND(I606*H606,2)</f>
        <v>0</v>
      </c>
      <c r="BL606" s="15" t="s">
        <v>168</v>
      </c>
      <c r="BM606" s="207" t="s">
        <v>1295</v>
      </c>
    </row>
    <row r="607" spans="1:65" s="12" customFormat="1" ht="11.25">
      <c r="B607" s="209"/>
      <c r="C607" s="210"/>
      <c r="D607" s="211" t="s">
        <v>225</v>
      </c>
      <c r="E607" s="212" t="s">
        <v>1296</v>
      </c>
      <c r="F607" s="213" t="s">
        <v>1297</v>
      </c>
      <c r="G607" s="210"/>
      <c r="H607" s="214">
        <v>1177.6379999999999</v>
      </c>
      <c r="I607" s="215"/>
      <c r="J607" s="210"/>
      <c r="K607" s="210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225</v>
      </c>
      <c r="AU607" s="220" t="s">
        <v>83</v>
      </c>
      <c r="AV607" s="12" t="s">
        <v>106</v>
      </c>
      <c r="AW607" s="12" t="s">
        <v>32</v>
      </c>
      <c r="AX607" s="12" t="s">
        <v>83</v>
      </c>
      <c r="AY607" s="220" t="s">
        <v>219</v>
      </c>
    </row>
    <row r="608" spans="1:65" s="2" customFormat="1" ht="24" customHeight="1">
      <c r="A608" s="32"/>
      <c r="B608" s="33"/>
      <c r="C608" s="195" t="s">
        <v>1298</v>
      </c>
      <c r="D608" s="195" t="s">
        <v>220</v>
      </c>
      <c r="E608" s="196" t="s">
        <v>1299</v>
      </c>
      <c r="F608" s="197" t="s">
        <v>1300</v>
      </c>
      <c r="G608" s="198" t="s">
        <v>223</v>
      </c>
      <c r="H608" s="199">
        <v>13.26</v>
      </c>
      <c r="I608" s="200"/>
      <c r="J608" s="201">
        <f>ROUND(I608*H608,2)</f>
        <v>0</v>
      </c>
      <c r="K608" s="202"/>
      <c r="L608" s="37"/>
      <c r="M608" s="203" t="s">
        <v>1</v>
      </c>
      <c r="N608" s="204" t="s">
        <v>40</v>
      </c>
      <c r="O608" s="69"/>
      <c r="P608" s="205">
        <f>O608*H608</f>
        <v>0</v>
      </c>
      <c r="Q608" s="205">
        <v>5.8279999999999998E-2</v>
      </c>
      <c r="R608" s="205">
        <f>Q608*H608</f>
        <v>0.77279279999999995</v>
      </c>
      <c r="S608" s="205">
        <v>0</v>
      </c>
      <c r="T608" s="206">
        <f>S608*H608</f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207" t="s">
        <v>168</v>
      </c>
      <c r="AT608" s="207" t="s">
        <v>220</v>
      </c>
      <c r="AU608" s="207" t="s">
        <v>83</v>
      </c>
      <c r="AY608" s="15" t="s">
        <v>219</v>
      </c>
      <c r="BE608" s="208">
        <f>IF(N608="základní",J608,0)</f>
        <v>0</v>
      </c>
      <c r="BF608" s="208">
        <f>IF(N608="snížená",J608,0)</f>
        <v>0</v>
      </c>
      <c r="BG608" s="208">
        <f>IF(N608="zákl. přenesená",J608,0)</f>
        <v>0</v>
      </c>
      <c r="BH608" s="208">
        <f>IF(N608="sníž. přenesená",J608,0)</f>
        <v>0</v>
      </c>
      <c r="BI608" s="208">
        <f>IF(N608="nulová",J608,0)</f>
        <v>0</v>
      </c>
      <c r="BJ608" s="15" t="s">
        <v>83</v>
      </c>
      <c r="BK608" s="208">
        <f>ROUND(I608*H608,2)</f>
        <v>0</v>
      </c>
      <c r="BL608" s="15" t="s">
        <v>168</v>
      </c>
      <c r="BM608" s="207" t="s">
        <v>1301</v>
      </c>
    </row>
    <row r="609" spans="1:65" s="12" customFormat="1" ht="11.25">
      <c r="B609" s="209"/>
      <c r="C609" s="210"/>
      <c r="D609" s="211" t="s">
        <v>225</v>
      </c>
      <c r="E609" s="212" t="s">
        <v>1302</v>
      </c>
      <c r="F609" s="213" t="s">
        <v>1242</v>
      </c>
      <c r="G609" s="210"/>
      <c r="H609" s="214">
        <v>13.26</v>
      </c>
      <c r="I609" s="215"/>
      <c r="J609" s="210"/>
      <c r="K609" s="210"/>
      <c r="L609" s="216"/>
      <c r="M609" s="217"/>
      <c r="N609" s="218"/>
      <c r="O609" s="218"/>
      <c r="P609" s="218"/>
      <c r="Q609" s="218"/>
      <c r="R609" s="218"/>
      <c r="S609" s="218"/>
      <c r="T609" s="219"/>
      <c r="AT609" s="220" t="s">
        <v>225</v>
      </c>
      <c r="AU609" s="220" t="s">
        <v>83</v>
      </c>
      <c r="AV609" s="12" t="s">
        <v>106</v>
      </c>
      <c r="AW609" s="12" t="s">
        <v>32</v>
      </c>
      <c r="AX609" s="12" t="s">
        <v>83</v>
      </c>
      <c r="AY609" s="220" t="s">
        <v>219</v>
      </c>
    </row>
    <row r="610" spans="1:65" s="2" customFormat="1" ht="24" customHeight="1">
      <c r="A610" s="32"/>
      <c r="B610" s="33"/>
      <c r="C610" s="195" t="s">
        <v>186</v>
      </c>
      <c r="D610" s="195" t="s">
        <v>220</v>
      </c>
      <c r="E610" s="196" t="s">
        <v>1303</v>
      </c>
      <c r="F610" s="197" t="s">
        <v>1304</v>
      </c>
      <c r="G610" s="198" t="s">
        <v>223</v>
      </c>
      <c r="H610" s="199">
        <v>13.26</v>
      </c>
      <c r="I610" s="200"/>
      <c r="J610" s="201">
        <f>ROUND(I610*H610,2)</f>
        <v>0</v>
      </c>
      <c r="K610" s="202"/>
      <c r="L610" s="37"/>
      <c r="M610" s="203" t="s">
        <v>1</v>
      </c>
      <c r="N610" s="204" t="s">
        <v>40</v>
      </c>
      <c r="O610" s="69"/>
      <c r="P610" s="205">
        <f>O610*H610</f>
        <v>0</v>
      </c>
      <c r="Q610" s="205">
        <v>0</v>
      </c>
      <c r="R610" s="205">
        <f>Q610*H610</f>
        <v>0</v>
      </c>
      <c r="S610" s="205">
        <v>0</v>
      </c>
      <c r="T610" s="206">
        <f>S610*H610</f>
        <v>0</v>
      </c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207" t="s">
        <v>168</v>
      </c>
      <c r="AT610" s="207" t="s">
        <v>220</v>
      </c>
      <c r="AU610" s="207" t="s">
        <v>83</v>
      </c>
      <c r="AY610" s="15" t="s">
        <v>219</v>
      </c>
      <c r="BE610" s="208">
        <f>IF(N610="základní",J610,0)</f>
        <v>0</v>
      </c>
      <c r="BF610" s="208">
        <f>IF(N610="snížená",J610,0)</f>
        <v>0</v>
      </c>
      <c r="BG610" s="208">
        <f>IF(N610="zákl. přenesená",J610,0)</f>
        <v>0</v>
      </c>
      <c r="BH610" s="208">
        <f>IF(N610="sníž. přenesená",J610,0)</f>
        <v>0</v>
      </c>
      <c r="BI610" s="208">
        <f>IF(N610="nulová",J610,0)</f>
        <v>0</v>
      </c>
      <c r="BJ610" s="15" t="s">
        <v>83</v>
      </c>
      <c r="BK610" s="208">
        <f>ROUND(I610*H610,2)</f>
        <v>0</v>
      </c>
      <c r="BL610" s="15" t="s">
        <v>168</v>
      </c>
      <c r="BM610" s="207" t="s">
        <v>1305</v>
      </c>
    </row>
    <row r="611" spans="1:65" s="12" customFormat="1" ht="11.25">
      <c r="B611" s="209"/>
      <c r="C611" s="210"/>
      <c r="D611" s="211" t="s">
        <v>225</v>
      </c>
      <c r="E611" s="212" t="s">
        <v>1306</v>
      </c>
      <c r="F611" s="213" t="s">
        <v>1307</v>
      </c>
      <c r="G611" s="210"/>
      <c r="H611" s="214">
        <v>13.26</v>
      </c>
      <c r="I611" s="215"/>
      <c r="J611" s="210"/>
      <c r="K611" s="210"/>
      <c r="L611" s="216"/>
      <c r="M611" s="217"/>
      <c r="N611" s="218"/>
      <c r="O611" s="218"/>
      <c r="P611" s="218"/>
      <c r="Q611" s="218"/>
      <c r="R611" s="218"/>
      <c r="S611" s="218"/>
      <c r="T611" s="219"/>
      <c r="AT611" s="220" t="s">
        <v>225</v>
      </c>
      <c r="AU611" s="220" t="s">
        <v>83</v>
      </c>
      <c r="AV611" s="12" t="s">
        <v>106</v>
      </c>
      <c r="AW611" s="12" t="s">
        <v>32</v>
      </c>
      <c r="AX611" s="12" t="s">
        <v>83</v>
      </c>
      <c r="AY611" s="220" t="s">
        <v>219</v>
      </c>
    </row>
    <row r="612" spans="1:65" s="11" customFormat="1" ht="25.9" customHeight="1">
      <c r="B612" s="181"/>
      <c r="C612" s="182"/>
      <c r="D612" s="183" t="s">
        <v>74</v>
      </c>
      <c r="E612" s="184" t="s">
        <v>862</v>
      </c>
      <c r="F612" s="184" t="s">
        <v>1308</v>
      </c>
      <c r="G612" s="182"/>
      <c r="H612" s="182"/>
      <c r="I612" s="185"/>
      <c r="J612" s="186">
        <f>BK612</f>
        <v>0</v>
      </c>
      <c r="K612" s="182"/>
      <c r="L612" s="187"/>
      <c r="M612" s="188"/>
      <c r="N612" s="189"/>
      <c r="O612" s="189"/>
      <c r="P612" s="190">
        <f>SUM(P613:P614)</f>
        <v>0</v>
      </c>
      <c r="Q612" s="189"/>
      <c r="R612" s="190">
        <f>SUM(R613:R614)</f>
        <v>0</v>
      </c>
      <c r="S612" s="189"/>
      <c r="T612" s="191">
        <f>SUM(T613:T614)</f>
        <v>0</v>
      </c>
      <c r="AR612" s="192" t="s">
        <v>168</v>
      </c>
      <c r="AT612" s="193" t="s">
        <v>74</v>
      </c>
      <c r="AU612" s="193" t="s">
        <v>75</v>
      </c>
      <c r="AY612" s="192" t="s">
        <v>219</v>
      </c>
      <c r="BK612" s="194">
        <f>SUM(BK613:BK614)</f>
        <v>0</v>
      </c>
    </row>
    <row r="613" spans="1:65" s="2" customFormat="1" ht="24" customHeight="1">
      <c r="A613" s="32"/>
      <c r="B613" s="33"/>
      <c r="C613" s="195" t="s">
        <v>1309</v>
      </c>
      <c r="D613" s="195" t="s">
        <v>220</v>
      </c>
      <c r="E613" s="196" t="s">
        <v>1310</v>
      </c>
      <c r="F613" s="197" t="s">
        <v>1311</v>
      </c>
      <c r="G613" s="198" t="s">
        <v>412</v>
      </c>
      <c r="H613" s="199">
        <v>10198</v>
      </c>
      <c r="I613" s="200"/>
      <c r="J613" s="201">
        <f>ROUND(I613*H613,2)</f>
        <v>0</v>
      </c>
      <c r="K613" s="202"/>
      <c r="L613" s="37"/>
      <c r="M613" s="203" t="s">
        <v>1</v>
      </c>
      <c r="N613" s="204" t="s">
        <v>40</v>
      </c>
      <c r="O613" s="69"/>
      <c r="P613" s="205">
        <f>O613*H613</f>
        <v>0</v>
      </c>
      <c r="Q613" s="205">
        <v>0</v>
      </c>
      <c r="R613" s="205">
        <f>Q613*H613</f>
        <v>0</v>
      </c>
      <c r="S613" s="205">
        <v>0</v>
      </c>
      <c r="T613" s="206">
        <f>S613*H613</f>
        <v>0</v>
      </c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R613" s="207" t="s">
        <v>168</v>
      </c>
      <c r="AT613" s="207" t="s">
        <v>220</v>
      </c>
      <c r="AU613" s="207" t="s">
        <v>83</v>
      </c>
      <c r="AY613" s="15" t="s">
        <v>219</v>
      </c>
      <c r="BE613" s="208">
        <f>IF(N613="základní",J613,0)</f>
        <v>0</v>
      </c>
      <c r="BF613" s="208">
        <f>IF(N613="snížená",J613,0)</f>
        <v>0</v>
      </c>
      <c r="BG613" s="208">
        <f>IF(N613="zákl. přenesená",J613,0)</f>
        <v>0</v>
      </c>
      <c r="BH613" s="208">
        <f>IF(N613="sníž. přenesená",J613,0)</f>
        <v>0</v>
      </c>
      <c r="BI613" s="208">
        <f>IF(N613="nulová",J613,0)</f>
        <v>0</v>
      </c>
      <c r="BJ613" s="15" t="s">
        <v>83</v>
      </c>
      <c r="BK613" s="208">
        <f>ROUND(I613*H613,2)</f>
        <v>0</v>
      </c>
      <c r="BL613" s="15" t="s">
        <v>168</v>
      </c>
      <c r="BM613" s="207" t="s">
        <v>1312</v>
      </c>
    </row>
    <row r="614" spans="1:65" s="12" customFormat="1" ht="11.25">
      <c r="B614" s="209"/>
      <c r="C614" s="210"/>
      <c r="D614" s="211" t="s">
        <v>225</v>
      </c>
      <c r="E614" s="212" t="s">
        <v>1313</v>
      </c>
      <c r="F614" s="213" t="s">
        <v>1314</v>
      </c>
      <c r="G614" s="210"/>
      <c r="H614" s="214">
        <v>10198</v>
      </c>
      <c r="I614" s="215"/>
      <c r="J614" s="210"/>
      <c r="K614" s="210"/>
      <c r="L614" s="216"/>
      <c r="M614" s="217"/>
      <c r="N614" s="218"/>
      <c r="O614" s="218"/>
      <c r="P614" s="218"/>
      <c r="Q614" s="218"/>
      <c r="R614" s="218"/>
      <c r="S614" s="218"/>
      <c r="T614" s="219"/>
      <c r="AT614" s="220" t="s">
        <v>225</v>
      </c>
      <c r="AU614" s="220" t="s">
        <v>83</v>
      </c>
      <c r="AV614" s="12" t="s">
        <v>106</v>
      </c>
      <c r="AW614" s="12" t="s">
        <v>32</v>
      </c>
      <c r="AX614" s="12" t="s">
        <v>83</v>
      </c>
      <c r="AY614" s="220" t="s">
        <v>219</v>
      </c>
    </row>
    <row r="615" spans="1:65" s="11" customFormat="1" ht="25.9" customHeight="1">
      <c r="B615" s="181"/>
      <c r="C615" s="182"/>
      <c r="D615" s="183" t="s">
        <v>74</v>
      </c>
      <c r="E615" s="184" t="s">
        <v>1315</v>
      </c>
      <c r="F615" s="184" t="s">
        <v>1316</v>
      </c>
      <c r="G615" s="182"/>
      <c r="H615" s="182"/>
      <c r="I615" s="185"/>
      <c r="J615" s="186">
        <f>BK615</f>
        <v>0</v>
      </c>
      <c r="K615" s="182"/>
      <c r="L615" s="187"/>
      <c r="M615" s="188"/>
      <c r="N615" s="189"/>
      <c r="O615" s="189"/>
      <c r="P615" s="190">
        <f>SUM(P616:P636)</f>
        <v>0</v>
      </c>
      <c r="Q615" s="189"/>
      <c r="R615" s="190">
        <f>SUM(R616:R636)</f>
        <v>0</v>
      </c>
      <c r="S615" s="189"/>
      <c r="T615" s="191">
        <f>SUM(T616:T636)</f>
        <v>0</v>
      </c>
      <c r="AR615" s="192" t="s">
        <v>168</v>
      </c>
      <c r="AT615" s="193" t="s">
        <v>74</v>
      </c>
      <c r="AU615" s="193" t="s">
        <v>75</v>
      </c>
      <c r="AY615" s="192" t="s">
        <v>219</v>
      </c>
      <c r="BK615" s="194">
        <f>SUM(BK616:BK636)</f>
        <v>0</v>
      </c>
    </row>
    <row r="616" spans="1:65" s="2" customFormat="1" ht="16.5" customHeight="1">
      <c r="A616" s="32"/>
      <c r="B616" s="33"/>
      <c r="C616" s="195" t="s">
        <v>1317</v>
      </c>
      <c r="D616" s="195" t="s">
        <v>220</v>
      </c>
      <c r="E616" s="196" t="s">
        <v>1318</v>
      </c>
      <c r="F616" s="197" t="s">
        <v>1319</v>
      </c>
      <c r="G616" s="198" t="s">
        <v>412</v>
      </c>
      <c r="H616" s="199">
        <v>9637.5949999999993</v>
      </c>
      <c r="I616" s="200"/>
      <c r="J616" s="201">
        <f>ROUND(I616*H616,2)</f>
        <v>0</v>
      </c>
      <c r="K616" s="202"/>
      <c r="L616" s="37"/>
      <c r="M616" s="203" t="s">
        <v>1</v>
      </c>
      <c r="N616" s="204" t="s">
        <v>40</v>
      </c>
      <c r="O616" s="69"/>
      <c r="P616" s="205">
        <f>O616*H616</f>
        <v>0</v>
      </c>
      <c r="Q616" s="205">
        <v>0</v>
      </c>
      <c r="R616" s="205">
        <f>Q616*H616</f>
        <v>0</v>
      </c>
      <c r="S616" s="205">
        <v>0</v>
      </c>
      <c r="T616" s="206">
        <f>S616*H616</f>
        <v>0</v>
      </c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R616" s="207" t="s">
        <v>168</v>
      </c>
      <c r="AT616" s="207" t="s">
        <v>220</v>
      </c>
      <c r="AU616" s="207" t="s">
        <v>83</v>
      </c>
      <c r="AY616" s="15" t="s">
        <v>219</v>
      </c>
      <c r="BE616" s="208">
        <f>IF(N616="základní",J616,0)</f>
        <v>0</v>
      </c>
      <c r="BF616" s="208">
        <f>IF(N616="snížená",J616,0)</f>
        <v>0</v>
      </c>
      <c r="BG616" s="208">
        <f>IF(N616="zákl. přenesená",J616,0)</f>
        <v>0</v>
      </c>
      <c r="BH616" s="208">
        <f>IF(N616="sníž. přenesená",J616,0)</f>
        <v>0</v>
      </c>
      <c r="BI616" s="208">
        <f>IF(N616="nulová",J616,0)</f>
        <v>0</v>
      </c>
      <c r="BJ616" s="15" t="s">
        <v>83</v>
      </c>
      <c r="BK616" s="208">
        <f>ROUND(I616*H616,2)</f>
        <v>0</v>
      </c>
      <c r="BL616" s="15" t="s">
        <v>168</v>
      </c>
      <c r="BM616" s="207" t="s">
        <v>1320</v>
      </c>
    </row>
    <row r="617" spans="1:65" s="2" customFormat="1" ht="24" customHeight="1">
      <c r="A617" s="32"/>
      <c r="B617" s="33"/>
      <c r="C617" s="195" t="s">
        <v>1321</v>
      </c>
      <c r="D617" s="195" t="s">
        <v>220</v>
      </c>
      <c r="E617" s="196" t="s">
        <v>1322</v>
      </c>
      <c r="F617" s="197" t="s">
        <v>1323</v>
      </c>
      <c r="G617" s="198" t="s">
        <v>412</v>
      </c>
      <c r="H617" s="199">
        <v>120967.77</v>
      </c>
      <c r="I617" s="200"/>
      <c r="J617" s="201">
        <f>ROUND(I617*H617,2)</f>
        <v>0</v>
      </c>
      <c r="K617" s="202"/>
      <c r="L617" s="37"/>
      <c r="M617" s="203" t="s">
        <v>1</v>
      </c>
      <c r="N617" s="204" t="s">
        <v>40</v>
      </c>
      <c r="O617" s="69"/>
      <c r="P617" s="205">
        <f>O617*H617</f>
        <v>0</v>
      </c>
      <c r="Q617" s="205">
        <v>0</v>
      </c>
      <c r="R617" s="205">
        <f>Q617*H617</f>
        <v>0</v>
      </c>
      <c r="S617" s="205">
        <v>0</v>
      </c>
      <c r="T617" s="206">
        <f>S617*H617</f>
        <v>0</v>
      </c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207" t="s">
        <v>168</v>
      </c>
      <c r="AT617" s="207" t="s">
        <v>220</v>
      </c>
      <c r="AU617" s="207" t="s">
        <v>83</v>
      </c>
      <c r="AY617" s="15" t="s">
        <v>219</v>
      </c>
      <c r="BE617" s="208">
        <f>IF(N617="základní",J617,0)</f>
        <v>0</v>
      </c>
      <c r="BF617" s="208">
        <f>IF(N617="snížená",J617,0)</f>
        <v>0</v>
      </c>
      <c r="BG617" s="208">
        <f>IF(N617="zákl. přenesená",J617,0)</f>
        <v>0</v>
      </c>
      <c r="BH617" s="208">
        <f>IF(N617="sníž. přenesená",J617,0)</f>
        <v>0</v>
      </c>
      <c r="BI617" s="208">
        <f>IF(N617="nulová",J617,0)</f>
        <v>0</v>
      </c>
      <c r="BJ617" s="15" t="s">
        <v>83</v>
      </c>
      <c r="BK617" s="208">
        <f>ROUND(I617*H617,2)</f>
        <v>0</v>
      </c>
      <c r="BL617" s="15" t="s">
        <v>168</v>
      </c>
      <c r="BM617" s="207" t="s">
        <v>1324</v>
      </c>
    </row>
    <row r="618" spans="1:65" s="13" customFormat="1" ht="11.25">
      <c r="B618" s="221"/>
      <c r="C618" s="222"/>
      <c r="D618" s="211" t="s">
        <v>225</v>
      </c>
      <c r="E618" s="223" t="s">
        <v>1</v>
      </c>
      <c r="F618" s="224" t="s">
        <v>1325</v>
      </c>
      <c r="G618" s="222"/>
      <c r="H618" s="223" t="s">
        <v>1</v>
      </c>
      <c r="I618" s="225"/>
      <c r="J618" s="222"/>
      <c r="K618" s="222"/>
      <c r="L618" s="226"/>
      <c r="M618" s="227"/>
      <c r="N618" s="228"/>
      <c r="O618" s="228"/>
      <c r="P618" s="228"/>
      <c r="Q618" s="228"/>
      <c r="R618" s="228"/>
      <c r="S618" s="228"/>
      <c r="T618" s="229"/>
      <c r="AT618" s="230" t="s">
        <v>225</v>
      </c>
      <c r="AU618" s="230" t="s">
        <v>83</v>
      </c>
      <c r="AV618" s="13" t="s">
        <v>83</v>
      </c>
      <c r="AW618" s="13" t="s">
        <v>32</v>
      </c>
      <c r="AX618" s="13" t="s">
        <v>75</v>
      </c>
      <c r="AY618" s="230" t="s">
        <v>219</v>
      </c>
    </row>
    <row r="619" spans="1:65" s="12" customFormat="1" ht="11.25">
      <c r="B619" s="209"/>
      <c r="C619" s="210"/>
      <c r="D619" s="211" t="s">
        <v>225</v>
      </c>
      <c r="E619" s="212" t="s">
        <v>1326</v>
      </c>
      <c r="F619" s="213" t="s">
        <v>1327</v>
      </c>
      <c r="G619" s="210"/>
      <c r="H619" s="214">
        <v>17664.57</v>
      </c>
      <c r="I619" s="215"/>
      <c r="J619" s="210"/>
      <c r="K619" s="210"/>
      <c r="L619" s="216"/>
      <c r="M619" s="217"/>
      <c r="N619" s="218"/>
      <c r="O619" s="218"/>
      <c r="P619" s="218"/>
      <c r="Q619" s="218"/>
      <c r="R619" s="218"/>
      <c r="S619" s="218"/>
      <c r="T619" s="219"/>
      <c r="AT619" s="220" t="s">
        <v>225</v>
      </c>
      <c r="AU619" s="220" t="s">
        <v>83</v>
      </c>
      <c r="AV619" s="12" t="s">
        <v>106</v>
      </c>
      <c r="AW619" s="12" t="s">
        <v>32</v>
      </c>
      <c r="AX619" s="12" t="s">
        <v>75</v>
      </c>
      <c r="AY619" s="220" t="s">
        <v>219</v>
      </c>
    </row>
    <row r="620" spans="1:65" s="13" customFormat="1" ht="11.25">
      <c r="B620" s="221"/>
      <c r="C620" s="222"/>
      <c r="D620" s="211" t="s">
        <v>225</v>
      </c>
      <c r="E620" s="223" t="s">
        <v>1</v>
      </c>
      <c r="F620" s="224" t="s">
        <v>1328</v>
      </c>
      <c r="G620" s="222"/>
      <c r="H620" s="223" t="s">
        <v>1</v>
      </c>
      <c r="I620" s="225"/>
      <c r="J620" s="222"/>
      <c r="K620" s="222"/>
      <c r="L620" s="226"/>
      <c r="M620" s="227"/>
      <c r="N620" s="228"/>
      <c r="O620" s="228"/>
      <c r="P620" s="228"/>
      <c r="Q620" s="228"/>
      <c r="R620" s="228"/>
      <c r="S620" s="228"/>
      <c r="T620" s="229"/>
      <c r="AT620" s="230" t="s">
        <v>225</v>
      </c>
      <c r="AU620" s="230" t="s">
        <v>83</v>
      </c>
      <c r="AV620" s="13" t="s">
        <v>83</v>
      </c>
      <c r="AW620" s="13" t="s">
        <v>32</v>
      </c>
      <c r="AX620" s="13" t="s">
        <v>75</v>
      </c>
      <c r="AY620" s="230" t="s">
        <v>219</v>
      </c>
    </row>
    <row r="621" spans="1:65" s="12" customFormat="1" ht="11.25">
      <c r="B621" s="209"/>
      <c r="C621" s="210"/>
      <c r="D621" s="211" t="s">
        <v>225</v>
      </c>
      <c r="E621" s="212" t="s">
        <v>188</v>
      </c>
      <c r="F621" s="213" t="s">
        <v>1329</v>
      </c>
      <c r="G621" s="210"/>
      <c r="H621" s="214">
        <v>3571.2</v>
      </c>
      <c r="I621" s="215"/>
      <c r="J621" s="210"/>
      <c r="K621" s="210"/>
      <c r="L621" s="216"/>
      <c r="M621" s="217"/>
      <c r="N621" s="218"/>
      <c r="O621" s="218"/>
      <c r="P621" s="218"/>
      <c r="Q621" s="218"/>
      <c r="R621" s="218"/>
      <c r="S621" s="218"/>
      <c r="T621" s="219"/>
      <c r="AT621" s="220" t="s">
        <v>225</v>
      </c>
      <c r="AU621" s="220" t="s">
        <v>83</v>
      </c>
      <c r="AV621" s="12" t="s">
        <v>106</v>
      </c>
      <c r="AW621" s="12" t="s">
        <v>32</v>
      </c>
      <c r="AX621" s="12" t="s">
        <v>75</v>
      </c>
      <c r="AY621" s="220" t="s">
        <v>219</v>
      </c>
    </row>
    <row r="622" spans="1:65" s="13" customFormat="1" ht="11.25">
      <c r="B622" s="221"/>
      <c r="C622" s="222"/>
      <c r="D622" s="211" t="s">
        <v>225</v>
      </c>
      <c r="E622" s="223" t="s">
        <v>1</v>
      </c>
      <c r="F622" s="224" t="s">
        <v>1330</v>
      </c>
      <c r="G622" s="222"/>
      <c r="H622" s="223" t="s">
        <v>1</v>
      </c>
      <c r="I622" s="225"/>
      <c r="J622" s="222"/>
      <c r="K622" s="222"/>
      <c r="L622" s="226"/>
      <c r="M622" s="227"/>
      <c r="N622" s="228"/>
      <c r="O622" s="228"/>
      <c r="P622" s="228"/>
      <c r="Q622" s="228"/>
      <c r="R622" s="228"/>
      <c r="S622" s="228"/>
      <c r="T622" s="229"/>
      <c r="AT622" s="230" t="s">
        <v>225</v>
      </c>
      <c r="AU622" s="230" t="s">
        <v>83</v>
      </c>
      <c r="AV622" s="13" t="s">
        <v>83</v>
      </c>
      <c r="AW622" s="13" t="s">
        <v>32</v>
      </c>
      <c r="AX622" s="13" t="s">
        <v>75</v>
      </c>
      <c r="AY622" s="230" t="s">
        <v>219</v>
      </c>
    </row>
    <row r="623" spans="1:65" s="12" customFormat="1" ht="11.25">
      <c r="B623" s="209"/>
      <c r="C623" s="210"/>
      <c r="D623" s="211" t="s">
        <v>225</v>
      </c>
      <c r="E623" s="212" t="s">
        <v>190</v>
      </c>
      <c r="F623" s="213" t="s">
        <v>1331</v>
      </c>
      <c r="G623" s="210"/>
      <c r="H623" s="214">
        <v>74316</v>
      </c>
      <c r="I623" s="215"/>
      <c r="J623" s="210"/>
      <c r="K623" s="210"/>
      <c r="L623" s="216"/>
      <c r="M623" s="217"/>
      <c r="N623" s="218"/>
      <c r="O623" s="218"/>
      <c r="P623" s="218"/>
      <c r="Q623" s="218"/>
      <c r="R623" s="218"/>
      <c r="S623" s="218"/>
      <c r="T623" s="219"/>
      <c r="AT623" s="220" t="s">
        <v>225</v>
      </c>
      <c r="AU623" s="220" t="s">
        <v>83</v>
      </c>
      <c r="AV623" s="12" t="s">
        <v>106</v>
      </c>
      <c r="AW623" s="12" t="s">
        <v>32</v>
      </c>
      <c r="AX623" s="12" t="s">
        <v>75</v>
      </c>
      <c r="AY623" s="220" t="s">
        <v>219</v>
      </c>
    </row>
    <row r="624" spans="1:65" s="13" customFormat="1" ht="11.25">
      <c r="B624" s="221"/>
      <c r="C624" s="222"/>
      <c r="D624" s="211" t="s">
        <v>225</v>
      </c>
      <c r="E624" s="223" t="s">
        <v>1</v>
      </c>
      <c r="F624" s="224" t="s">
        <v>1332</v>
      </c>
      <c r="G624" s="222"/>
      <c r="H624" s="223" t="s">
        <v>1</v>
      </c>
      <c r="I624" s="225"/>
      <c r="J624" s="222"/>
      <c r="K624" s="222"/>
      <c r="L624" s="226"/>
      <c r="M624" s="227"/>
      <c r="N624" s="228"/>
      <c r="O624" s="228"/>
      <c r="P624" s="228"/>
      <c r="Q624" s="228"/>
      <c r="R624" s="228"/>
      <c r="S624" s="228"/>
      <c r="T624" s="229"/>
      <c r="AT624" s="230" t="s">
        <v>225</v>
      </c>
      <c r="AU624" s="230" t="s">
        <v>83</v>
      </c>
      <c r="AV624" s="13" t="s">
        <v>83</v>
      </c>
      <c r="AW624" s="13" t="s">
        <v>32</v>
      </c>
      <c r="AX624" s="13" t="s">
        <v>75</v>
      </c>
      <c r="AY624" s="230" t="s">
        <v>219</v>
      </c>
    </row>
    <row r="625" spans="1:65" s="12" customFormat="1" ht="11.25">
      <c r="B625" s="209"/>
      <c r="C625" s="210"/>
      <c r="D625" s="211" t="s">
        <v>225</v>
      </c>
      <c r="E625" s="212" t="s">
        <v>192</v>
      </c>
      <c r="F625" s="213" t="s">
        <v>1333</v>
      </c>
      <c r="G625" s="210"/>
      <c r="H625" s="214">
        <v>25416</v>
      </c>
      <c r="I625" s="215"/>
      <c r="J625" s="210"/>
      <c r="K625" s="210"/>
      <c r="L625" s="216"/>
      <c r="M625" s="217"/>
      <c r="N625" s="218"/>
      <c r="O625" s="218"/>
      <c r="P625" s="218"/>
      <c r="Q625" s="218"/>
      <c r="R625" s="218"/>
      <c r="S625" s="218"/>
      <c r="T625" s="219"/>
      <c r="AT625" s="220" t="s">
        <v>225</v>
      </c>
      <c r="AU625" s="220" t="s">
        <v>83</v>
      </c>
      <c r="AV625" s="12" t="s">
        <v>106</v>
      </c>
      <c r="AW625" s="12" t="s">
        <v>32</v>
      </c>
      <c r="AX625" s="12" t="s">
        <v>75</v>
      </c>
      <c r="AY625" s="220" t="s">
        <v>219</v>
      </c>
    </row>
    <row r="626" spans="1:65" s="12" customFormat="1" ht="11.25">
      <c r="B626" s="209"/>
      <c r="C626" s="210"/>
      <c r="D626" s="211" t="s">
        <v>225</v>
      </c>
      <c r="E626" s="212" t="s">
        <v>1334</v>
      </c>
      <c r="F626" s="213" t="s">
        <v>1335</v>
      </c>
      <c r="G626" s="210"/>
      <c r="H626" s="214">
        <v>120967.77</v>
      </c>
      <c r="I626" s="215"/>
      <c r="J626" s="210"/>
      <c r="K626" s="210"/>
      <c r="L626" s="216"/>
      <c r="M626" s="217"/>
      <c r="N626" s="218"/>
      <c r="O626" s="218"/>
      <c r="P626" s="218"/>
      <c r="Q626" s="218"/>
      <c r="R626" s="218"/>
      <c r="S626" s="218"/>
      <c r="T626" s="219"/>
      <c r="AT626" s="220" t="s">
        <v>225</v>
      </c>
      <c r="AU626" s="220" t="s">
        <v>83</v>
      </c>
      <c r="AV626" s="12" t="s">
        <v>106</v>
      </c>
      <c r="AW626" s="12" t="s">
        <v>32</v>
      </c>
      <c r="AX626" s="12" t="s">
        <v>83</v>
      </c>
      <c r="AY626" s="220" t="s">
        <v>219</v>
      </c>
    </row>
    <row r="627" spans="1:65" s="2" customFormat="1" ht="24" customHeight="1">
      <c r="A627" s="32"/>
      <c r="B627" s="33"/>
      <c r="C627" s="195" t="s">
        <v>1336</v>
      </c>
      <c r="D627" s="195" t="s">
        <v>220</v>
      </c>
      <c r="E627" s="196" t="s">
        <v>1337</v>
      </c>
      <c r="F627" s="197" t="s">
        <v>1338</v>
      </c>
      <c r="G627" s="198" t="s">
        <v>412</v>
      </c>
      <c r="H627" s="199">
        <v>148.80000000000001</v>
      </c>
      <c r="I627" s="200"/>
      <c r="J627" s="201">
        <f>ROUND(I627*H627,2)</f>
        <v>0</v>
      </c>
      <c r="K627" s="202"/>
      <c r="L627" s="37"/>
      <c r="M627" s="203" t="s">
        <v>1</v>
      </c>
      <c r="N627" s="204" t="s">
        <v>40</v>
      </c>
      <c r="O627" s="69"/>
      <c r="P627" s="205">
        <f>O627*H627</f>
        <v>0</v>
      </c>
      <c r="Q627" s="205">
        <v>0</v>
      </c>
      <c r="R627" s="205">
        <f>Q627*H627</f>
        <v>0</v>
      </c>
      <c r="S627" s="205">
        <v>0</v>
      </c>
      <c r="T627" s="206">
        <f>S627*H627</f>
        <v>0</v>
      </c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R627" s="207" t="s">
        <v>168</v>
      </c>
      <c r="AT627" s="207" t="s">
        <v>220</v>
      </c>
      <c r="AU627" s="207" t="s">
        <v>83</v>
      </c>
      <c r="AY627" s="15" t="s">
        <v>219</v>
      </c>
      <c r="BE627" s="208">
        <f>IF(N627="základní",J627,0)</f>
        <v>0</v>
      </c>
      <c r="BF627" s="208">
        <f>IF(N627="snížená",J627,0)</f>
        <v>0</v>
      </c>
      <c r="BG627" s="208">
        <f>IF(N627="zákl. přenesená",J627,0)</f>
        <v>0</v>
      </c>
      <c r="BH627" s="208">
        <f>IF(N627="sníž. přenesená",J627,0)</f>
        <v>0</v>
      </c>
      <c r="BI627" s="208">
        <f>IF(N627="nulová",J627,0)</f>
        <v>0</v>
      </c>
      <c r="BJ627" s="15" t="s">
        <v>83</v>
      </c>
      <c r="BK627" s="208">
        <f>ROUND(I627*H627,2)</f>
        <v>0</v>
      </c>
      <c r="BL627" s="15" t="s">
        <v>168</v>
      </c>
      <c r="BM627" s="207" t="s">
        <v>1339</v>
      </c>
    </row>
    <row r="628" spans="1:65" s="12" customFormat="1" ht="11.25">
      <c r="B628" s="209"/>
      <c r="C628" s="210"/>
      <c r="D628" s="211" t="s">
        <v>225</v>
      </c>
      <c r="E628" s="212" t="s">
        <v>1340</v>
      </c>
      <c r="F628" s="213" t="s">
        <v>1341</v>
      </c>
      <c r="G628" s="210"/>
      <c r="H628" s="214">
        <v>148.80000000000001</v>
      </c>
      <c r="I628" s="215"/>
      <c r="J628" s="210"/>
      <c r="K628" s="210"/>
      <c r="L628" s="216"/>
      <c r="M628" s="217"/>
      <c r="N628" s="218"/>
      <c r="O628" s="218"/>
      <c r="P628" s="218"/>
      <c r="Q628" s="218"/>
      <c r="R628" s="218"/>
      <c r="S628" s="218"/>
      <c r="T628" s="219"/>
      <c r="AT628" s="220" t="s">
        <v>225</v>
      </c>
      <c r="AU628" s="220" t="s">
        <v>83</v>
      </c>
      <c r="AV628" s="12" t="s">
        <v>106</v>
      </c>
      <c r="AW628" s="12" t="s">
        <v>32</v>
      </c>
      <c r="AX628" s="12" t="s">
        <v>83</v>
      </c>
      <c r="AY628" s="220" t="s">
        <v>219</v>
      </c>
    </row>
    <row r="629" spans="1:65" s="2" customFormat="1" ht="24" customHeight="1">
      <c r="A629" s="32"/>
      <c r="B629" s="33"/>
      <c r="C629" s="195" t="s">
        <v>1342</v>
      </c>
      <c r="D629" s="195" t="s">
        <v>220</v>
      </c>
      <c r="E629" s="196" t="s">
        <v>1343</v>
      </c>
      <c r="F629" s="197" t="s">
        <v>1344</v>
      </c>
      <c r="G629" s="198" t="s">
        <v>412</v>
      </c>
      <c r="H629" s="199">
        <v>1059.1079999999999</v>
      </c>
      <c r="I629" s="200"/>
      <c r="J629" s="201">
        <f>ROUND(I629*H629,2)</f>
        <v>0</v>
      </c>
      <c r="K629" s="202"/>
      <c r="L629" s="37"/>
      <c r="M629" s="203" t="s">
        <v>1</v>
      </c>
      <c r="N629" s="204" t="s">
        <v>40</v>
      </c>
      <c r="O629" s="69"/>
      <c r="P629" s="205">
        <f>O629*H629</f>
        <v>0</v>
      </c>
      <c r="Q629" s="205">
        <v>0</v>
      </c>
      <c r="R629" s="205">
        <f>Q629*H629</f>
        <v>0</v>
      </c>
      <c r="S629" s="205">
        <v>0</v>
      </c>
      <c r="T629" s="206">
        <f>S629*H629</f>
        <v>0</v>
      </c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207" t="s">
        <v>168</v>
      </c>
      <c r="AT629" s="207" t="s">
        <v>220</v>
      </c>
      <c r="AU629" s="207" t="s">
        <v>83</v>
      </c>
      <c r="AY629" s="15" t="s">
        <v>219</v>
      </c>
      <c r="BE629" s="208">
        <f>IF(N629="základní",J629,0)</f>
        <v>0</v>
      </c>
      <c r="BF629" s="208">
        <f>IF(N629="snížená",J629,0)</f>
        <v>0</v>
      </c>
      <c r="BG629" s="208">
        <f>IF(N629="zákl. přenesená",J629,0)</f>
        <v>0</v>
      </c>
      <c r="BH629" s="208">
        <f>IF(N629="sníž. přenesená",J629,0)</f>
        <v>0</v>
      </c>
      <c r="BI629" s="208">
        <f>IF(N629="nulová",J629,0)</f>
        <v>0</v>
      </c>
      <c r="BJ629" s="15" t="s">
        <v>83</v>
      </c>
      <c r="BK629" s="208">
        <f>ROUND(I629*H629,2)</f>
        <v>0</v>
      </c>
      <c r="BL629" s="15" t="s">
        <v>168</v>
      </c>
      <c r="BM629" s="207" t="s">
        <v>1345</v>
      </c>
    </row>
    <row r="630" spans="1:65" s="13" customFormat="1" ht="11.25">
      <c r="B630" s="221"/>
      <c r="C630" s="222"/>
      <c r="D630" s="211" t="s">
        <v>225</v>
      </c>
      <c r="E630" s="223" t="s">
        <v>1</v>
      </c>
      <c r="F630" s="224" t="s">
        <v>1346</v>
      </c>
      <c r="G630" s="222"/>
      <c r="H630" s="223" t="s">
        <v>1</v>
      </c>
      <c r="I630" s="225"/>
      <c r="J630" s="222"/>
      <c r="K630" s="222"/>
      <c r="L630" s="226"/>
      <c r="M630" s="227"/>
      <c r="N630" s="228"/>
      <c r="O630" s="228"/>
      <c r="P630" s="228"/>
      <c r="Q630" s="228"/>
      <c r="R630" s="228"/>
      <c r="S630" s="228"/>
      <c r="T630" s="229"/>
      <c r="AT630" s="230" t="s">
        <v>225</v>
      </c>
      <c r="AU630" s="230" t="s">
        <v>83</v>
      </c>
      <c r="AV630" s="13" t="s">
        <v>83</v>
      </c>
      <c r="AW630" s="13" t="s">
        <v>32</v>
      </c>
      <c r="AX630" s="13" t="s">
        <v>75</v>
      </c>
      <c r="AY630" s="230" t="s">
        <v>219</v>
      </c>
    </row>
    <row r="631" spans="1:65" s="12" customFormat="1" ht="11.25">
      <c r="B631" s="209"/>
      <c r="C631" s="210"/>
      <c r="D631" s="211" t="s">
        <v>225</v>
      </c>
      <c r="E631" s="212" t="s">
        <v>1347</v>
      </c>
      <c r="F631" s="213" t="s">
        <v>1348</v>
      </c>
      <c r="G631" s="210"/>
      <c r="H631" s="214">
        <v>1059.1079999999999</v>
      </c>
      <c r="I631" s="215"/>
      <c r="J631" s="210"/>
      <c r="K631" s="210"/>
      <c r="L631" s="216"/>
      <c r="M631" s="217"/>
      <c r="N631" s="218"/>
      <c r="O631" s="218"/>
      <c r="P631" s="218"/>
      <c r="Q631" s="218"/>
      <c r="R631" s="218"/>
      <c r="S631" s="218"/>
      <c r="T631" s="219"/>
      <c r="AT631" s="220" t="s">
        <v>225</v>
      </c>
      <c r="AU631" s="220" t="s">
        <v>83</v>
      </c>
      <c r="AV631" s="12" t="s">
        <v>106</v>
      </c>
      <c r="AW631" s="12" t="s">
        <v>32</v>
      </c>
      <c r="AX631" s="12" t="s">
        <v>83</v>
      </c>
      <c r="AY631" s="220" t="s">
        <v>219</v>
      </c>
    </row>
    <row r="632" spans="1:65" s="2" customFormat="1" ht="36" customHeight="1">
      <c r="A632" s="32"/>
      <c r="B632" s="33"/>
      <c r="C632" s="195" t="s">
        <v>484</v>
      </c>
      <c r="D632" s="195" t="s">
        <v>220</v>
      </c>
      <c r="E632" s="196" t="s">
        <v>1349</v>
      </c>
      <c r="F632" s="197" t="s">
        <v>1350</v>
      </c>
      <c r="G632" s="198" t="s">
        <v>412</v>
      </c>
      <c r="H632" s="199">
        <v>148.80000000000001</v>
      </c>
      <c r="I632" s="200"/>
      <c r="J632" s="201">
        <f>ROUND(I632*H632,2)</f>
        <v>0</v>
      </c>
      <c r="K632" s="202"/>
      <c r="L632" s="37"/>
      <c r="M632" s="203" t="s">
        <v>1</v>
      </c>
      <c r="N632" s="204" t="s">
        <v>40</v>
      </c>
      <c r="O632" s="69"/>
      <c r="P632" s="205">
        <f>O632*H632</f>
        <v>0</v>
      </c>
      <c r="Q632" s="205">
        <v>0</v>
      </c>
      <c r="R632" s="205">
        <f>Q632*H632</f>
        <v>0</v>
      </c>
      <c r="S632" s="205">
        <v>0</v>
      </c>
      <c r="T632" s="206">
        <f>S632*H632</f>
        <v>0</v>
      </c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207" t="s">
        <v>168</v>
      </c>
      <c r="AT632" s="207" t="s">
        <v>220</v>
      </c>
      <c r="AU632" s="207" t="s">
        <v>83</v>
      </c>
      <c r="AY632" s="15" t="s">
        <v>219</v>
      </c>
      <c r="BE632" s="208">
        <f>IF(N632="základní",J632,0)</f>
        <v>0</v>
      </c>
      <c r="BF632" s="208">
        <f>IF(N632="snížená",J632,0)</f>
        <v>0</v>
      </c>
      <c r="BG632" s="208">
        <f>IF(N632="zákl. přenesená",J632,0)</f>
        <v>0</v>
      </c>
      <c r="BH632" s="208">
        <f>IF(N632="sníž. přenesená",J632,0)</f>
        <v>0</v>
      </c>
      <c r="BI632" s="208">
        <f>IF(N632="nulová",J632,0)</f>
        <v>0</v>
      </c>
      <c r="BJ632" s="15" t="s">
        <v>83</v>
      </c>
      <c r="BK632" s="208">
        <f>ROUND(I632*H632,2)</f>
        <v>0</v>
      </c>
      <c r="BL632" s="15" t="s">
        <v>168</v>
      </c>
      <c r="BM632" s="207" t="s">
        <v>1351</v>
      </c>
    </row>
    <row r="633" spans="1:65" s="12" customFormat="1" ht="11.25">
      <c r="B633" s="209"/>
      <c r="C633" s="210"/>
      <c r="D633" s="211" t="s">
        <v>225</v>
      </c>
      <c r="E633" s="212" t="s">
        <v>1352</v>
      </c>
      <c r="F633" s="213" t="s">
        <v>1341</v>
      </c>
      <c r="G633" s="210"/>
      <c r="H633" s="214">
        <v>148.80000000000001</v>
      </c>
      <c r="I633" s="215"/>
      <c r="J633" s="210"/>
      <c r="K633" s="210"/>
      <c r="L633" s="216"/>
      <c r="M633" s="217"/>
      <c r="N633" s="218"/>
      <c r="O633" s="218"/>
      <c r="P633" s="218"/>
      <c r="Q633" s="218"/>
      <c r="R633" s="218"/>
      <c r="S633" s="218"/>
      <c r="T633" s="219"/>
      <c r="AT633" s="220" t="s">
        <v>225</v>
      </c>
      <c r="AU633" s="220" t="s">
        <v>83</v>
      </c>
      <c r="AV633" s="12" t="s">
        <v>106</v>
      </c>
      <c r="AW633" s="12" t="s">
        <v>32</v>
      </c>
      <c r="AX633" s="12" t="s">
        <v>83</v>
      </c>
      <c r="AY633" s="220" t="s">
        <v>219</v>
      </c>
    </row>
    <row r="634" spans="1:65" s="2" customFormat="1" ht="36" customHeight="1">
      <c r="A634" s="32"/>
      <c r="B634" s="33"/>
      <c r="C634" s="195" t="s">
        <v>1353</v>
      </c>
      <c r="D634" s="195" t="s">
        <v>220</v>
      </c>
      <c r="E634" s="196" t="s">
        <v>1354</v>
      </c>
      <c r="F634" s="197" t="s">
        <v>1355</v>
      </c>
      <c r="G634" s="198" t="s">
        <v>412</v>
      </c>
      <c r="H634" s="199">
        <v>3096.5</v>
      </c>
      <c r="I634" s="200"/>
      <c r="J634" s="201">
        <f>ROUND(I634*H634,2)</f>
        <v>0</v>
      </c>
      <c r="K634" s="202"/>
      <c r="L634" s="37"/>
      <c r="M634" s="203" t="s">
        <v>1</v>
      </c>
      <c r="N634" s="204" t="s">
        <v>40</v>
      </c>
      <c r="O634" s="69"/>
      <c r="P634" s="205">
        <f>O634*H634</f>
        <v>0</v>
      </c>
      <c r="Q634" s="205">
        <v>0</v>
      </c>
      <c r="R634" s="205">
        <f>Q634*H634</f>
        <v>0</v>
      </c>
      <c r="S634" s="205">
        <v>0</v>
      </c>
      <c r="T634" s="206">
        <f>S634*H634</f>
        <v>0</v>
      </c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R634" s="207" t="s">
        <v>168</v>
      </c>
      <c r="AT634" s="207" t="s">
        <v>220</v>
      </c>
      <c r="AU634" s="207" t="s">
        <v>83</v>
      </c>
      <c r="AY634" s="15" t="s">
        <v>219</v>
      </c>
      <c r="BE634" s="208">
        <f>IF(N634="základní",J634,0)</f>
        <v>0</v>
      </c>
      <c r="BF634" s="208">
        <f>IF(N634="snížená",J634,0)</f>
        <v>0</v>
      </c>
      <c r="BG634" s="208">
        <f>IF(N634="zákl. přenesená",J634,0)</f>
        <v>0</v>
      </c>
      <c r="BH634" s="208">
        <f>IF(N634="sníž. přenesená",J634,0)</f>
        <v>0</v>
      </c>
      <c r="BI634" s="208">
        <f>IF(N634="nulová",J634,0)</f>
        <v>0</v>
      </c>
      <c r="BJ634" s="15" t="s">
        <v>83</v>
      </c>
      <c r="BK634" s="208">
        <f>ROUND(I634*H634,2)</f>
        <v>0</v>
      </c>
      <c r="BL634" s="15" t="s">
        <v>168</v>
      </c>
      <c r="BM634" s="207" t="s">
        <v>1356</v>
      </c>
    </row>
    <row r="635" spans="1:65" s="13" customFormat="1" ht="11.25">
      <c r="B635" s="221"/>
      <c r="C635" s="222"/>
      <c r="D635" s="211" t="s">
        <v>225</v>
      </c>
      <c r="E635" s="223" t="s">
        <v>1</v>
      </c>
      <c r="F635" s="224" t="s">
        <v>1357</v>
      </c>
      <c r="G635" s="222"/>
      <c r="H635" s="223" t="s">
        <v>1</v>
      </c>
      <c r="I635" s="225"/>
      <c r="J635" s="222"/>
      <c r="K635" s="222"/>
      <c r="L635" s="226"/>
      <c r="M635" s="227"/>
      <c r="N635" s="228"/>
      <c r="O635" s="228"/>
      <c r="P635" s="228"/>
      <c r="Q635" s="228"/>
      <c r="R635" s="228"/>
      <c r="S635" s="228"/>
      <c r="T635" s="229"/>
      <c r="AT635" s="230" t="s">
        <v>225</v>
      </c>
      <c r="AU635" s="230" t="s">
        <v>83</v>
      </c>
      <c r="AV635" s="13" t="s">
        <v>83</v>
      </c>
      <c r="AW635" s="13" t="s">
        <v>32</v>
      </c>
      <c r="AX635" s="13" t="s">
        <v>75</v>
      </c>
      <c r="AY635" s="230" t="s">
        <v>219</v>
      </c>
    </row>
    <row r="636" spans="1:65" s="12" customFormat="1" ht="11.25">
      <c r="B636" s="209"/>
      <c r="C636" s="210"/>
      <c r="D636" s="211" t="s">
        <v>225</v>
      </c>
      <c r="E636" s="212" t="s">
        <v>1358</v>
      </c>
      <c r="F636" s="213" t="s">
        <v>1359</v>
      </c>
      <c r="G636" s="210"/>
      <c r="H636" s="214">
        <v>3096.5</v>
      </c>
      <c r="I636" s="215"/>
      <c r="J636" s="210"/>
      <c r="K636" s="210"/>
      <c r="L636" s="216"/>
      <c r="M636" s="242"/>
      <c r="N636" s="243"/>
      <c r="O636" s="243"/>
      <c r="P636" s="243"/>
      <c r="Q636" s="243"/>
      <c r="R636" s="243"/>
      <c r="S636" s="243"/>
      <c r="T636" s="244"/>
      <c r="AT636" s="220" t="s">
        <v>225</v>
      </c>
      <c r="AU636" s="220" t="s">
        <v>83</v>
      </c>
      <c r="AV636" s="12" t="s">
        <v>106</v>
      </c>
      <c r="AW636" s="12" t="s">
        <v>32</v>
      </c>
      <c r="AX636" s="12" t="s">
        <v>83</v>
      </c>
      <c r="AY636" s="220" t="s">
        <v>219</v>
      </c>
    </row>
    <row r="637" spans="1:65" s="2" customFormat="1" ht="6.95" customHeight="1">
      <c r="A637" s="32"/>
      <c r="B637" s="52"/>
      <c r="C637" s="53"/>
      <c r="D637" s="53"/>
      <c r="E637" s="53"/>
      <c r="F637" s="53"/>
      <c r="G637" s="53"/>
      <c r="H637" s="53"/>
      <c r="I637" s="152"/>
      <c r="J637" s="53"/>
      <c r="K637" s="53"/>
      <c r="L637" s="37"/>
      <c r="M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</row>
  </sheetData>
  <sheetProtection algorithmName="SHA-512" hashValue="ODNKofl0QiBJdAYhkORCCmcwbWhRxa1p6Bdg2BdDuIZW58tiVCd09ZcM8kV8+pAtDPeywgPhpwEjKaQbXu/mvg==" saltValue="f4pVaDUHnCXLVTlnZcrPn1JeIhM4xNh+pQJxq30OkzP5t/5ekf9VUokQcVVGMFwh6+E2kD+wdiPyCQfo0wUOmQ==" spinCount="100000" sheet="1" objects="1" scenarios="1" formatColumns="0" formatRows="0" autoFilter="0"/>
  <autoFilter ref="C122:K636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94"/>
  <sheetViews>
    <sheetView showGridLines="0" tabSelected="1" topLeftCell="A3" workbookViewId="0">
      <selection activeCell="E7" sqref="E7:H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6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87</v>
      </c>
      <c r="AZ2" s="107" t="s">
        <v>104</v>
      </c>
      <c r="BA2" s="107" t="s">
        <v>104</v>
      </c>
      <c r="BB2" s="107" t="s">
        <v>1</v>
      </c>
      <c r="BC2" s="107" t="s">
        <v>8</v>
      </c>
      <c r="BD2" s="107" t="s">
        <v>106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75</v>
      </c>
      <c r="AZ3" s="107" t="s">
        <v>230</v>
      </c>
      <c r="BA3" s="107" t="s">
        <v>230</v>
      </c>
      <c r="BB3" s="107" t="s">
        <v>1</v>
      </c>
      <c r="BC3" s="107" t="s">
        <v>1360</v>
      </c>
      <c r="BD3" s="107" t="s">
        <v>106</v>
      </c>
    </row>
    <row r="4" spans="1:56" s="1" customFormat="1" ht="24.95" customHeight="1">
      <c r="B4" s="18"/>
      <c r="D4" s="111" t="s">
        <v>109</v>
      </c>
      <c r="I4" s="106"/>
      <c r="L4" s="18"/>
      <c r="M4" s="112" t="s">
        <v>10</v>
      </c>
      <c r="AT4" s="15" t="s">
        <v>4</v>
      </c>
      <c r="AZ4" s="107" t="s">
        <v>1361</v>
      </c>
      <c r="BA4" s="107" t="s">
        <v>1361</v>
      </c>
      <c r="BB4" s="107" t="s">
        <v>1</v>
      </c>
      <c r="BC4" s="107" t="s">
        <v>1362</v>
      </c>
      <c r="BD4" s="107" t="s">
        <v>106</v>
      </c>
    </row>
    <row r="5" spans="1:56" s="1" customFormat="1" ht="6.95" customHeight="1">
      <c r="B5" s="18"/>
      <c r="I5" s="106"/>
      <c r="L5" s="18"/>
      <c r="AZ5" s="107" t="s">
        <v>1363</v>
      </c>
      <c r="BA5" s="107" t="s">
        <v>1363</v>
      </c>
      <c r="BB5" s="107" t="s">
        <v>1</v>
      </c>
      <c r="BC5" s="107" t="s">
        <v>1364</v>
      </c>
      <c r="BD5" s="107" t="s">
        <v>106</v>
      </c>
    </row>
    <row r="6" spans="1:56" s="1" customFormat="1" ht="12" customHeight="1">
      <c r="B6" s="18"/>
      <c r="D6" s="113" t="s">
        <v>16</v>
      </c>
      <c r="I6" s="106"/>
      <c r="L6" s="18"/>
      <c r="AZ6" s="107" t="s">
        <v>1365</v>
      </c>
      <c r="BA6" s="107" t="s">
        <v>1365</v>
      </c>
      <c r="BB6" s="107" t="s">
        <v>1</v>
      </c>
      <c r="BC6" s="107" t="s">
        <v>1362</v>
      </c>
      <c r="BD6" s="107" t="s">
        <v>106</v>
      </c>
    </row>
    <row r="7" spans="1:56" s="1" customFormat="1" ht="16.5" customHeight="1">
      <c r="B7" s="18"/>
      <c r="E7" s="291" t="str">
        <f>'Rekapitulace stavby'!K6</f>
        <v>Modernizace silnice III/3542 Česká Rybná – půtah</v>
      </c>
      <c r="F7" s="292"/>
      <c r="G7" s="292"/>
      <c r="H7" s="292"/>
      <c r="I7" s="106"/>
      <c r="L7" s="18"/>
      <c r="AZ7" s="107" t="s">
        <v>1366</v>
      </c>
      <c r="BA7" s="107" t="s">
        <v>1366</v>
      </c>
      <c r="BB7" s="107" t="s">
        <v>1</v>
      </c>
      <c r="BC7" s="107" t="s">
        <v>1364</v>
      </c>
      <c r="BD7" s="107" t="s">
        <v>106</v>
      </c>
    </row>
    <row r="8" spans="1:56" s="2" customFormat="1" ht="12" customHeight="1">
      <c r="A8" s="32"/>
      <c r="B8" s="37"/>
      <c r="C8" s="32"/>
      <c r="D8" s="113" t="s">
        <v>118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107" t="s">
        <v>110</v>
      </c>
      <c r="BA8" s="107" t="s">
        <v>110</v>
      </c>
      <c r="BB8" s="107" t="s">
        <v>1</v>
      </c>
      <c r="BC8" s="107" t="s">
        <v>717</v>
      </c>
      <c r="BD8" s="107" t="s">
        <v>106</v>
      </c>
    </row>
    <row r="9" spans="1:56" s="2" customFormat="1" ht="16.5" customHeight="1">
      <c r="A9" s="32"/>
      <c r="B9" s="37"/>
      <c r="C9" s="32"/>
      <c r="D9" s="32"/>
      <c r="E9" s="293" t="s">
        <v>1367</v>
      </c>
      <c r="F9" s="294"/>
      <c r="G9" s="294"/>
      <c r="H9" s="294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107" t="s">
        <v>1368</v>
      </c>
      <c r="BA9" s="107" t="s">
        <v>1368</v>
      </c>
      <c r="BB9" s="107" t="s">
        <v>1</v>
      </c>
      <c r="BC9" s="107" t="s">
        <v>1369</v>
      </c>
      <c r="BD9" s="107" t="s">
        <v>106</v>
      </c>
    </row>
    <row r="10" spans="1:56" s="2" customFormat="1" ht="11.25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107" t="s">
        <v>1370</v>
      </c>
      <c r="BA10" s="107" t="s">
        <v>1370</v>
      </c>
      <c r="BB10" s="107" t="s">
        <v>1</v>
      </c>
      <c r="BC10" s="107" t="s">
        <v>1142</v>
      </c>
      <c r="BD10" s="107" t="s">
        <v>106</v>
      </c>
    </row>
    <row r="11" spans="1:56" s="2" customFormat="1" ht="1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107" t="s">
        <v>1371</v>
      </c>
      <c r="BA11" s="107" t="s">
        <v>1371</v>
      </c>
      <c r="BB11" s="107" t="s">
        <v>1</v>
      </c>
      <c r="BC11" s="107" t="s">
        <v>1372</v>
      </c>
      <c r="BD11" s="107" t="s">
        <v>106</v>
      </c>
    </row>
    <row r="12" spans="1:56" s="2" customFormat="1" ht="12" customHeight="1">
      <c r="A12" s="32"/>
      <c r="B12" s="37"/>
      <c r="C12" s="32"/>
      <c r="D12" s="113" t="s">
        <v>20</v>
      </c>
      <c r="E12" s="32"/>
      <c r="F12" s="115" t="s">
        <v>21</v>
      </c>
      <c r="G12" s="32"/>
      <c r="H12" s="32"/>
      <c r="I12" s="116" t="s">
        <v>22</v>
      </c>
      <c r="J12" s="117" t="str">
        <f>'Rekapitulace stavby'!AN8</f>
        <v>4. 6. 2020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7"/>
      <c r="C14" s="32"/>
      <c r="D14" s="113" t="s">
        <v>24</v>
      </c>
      <c r="E14" s="32"/>
      <c r="F14" s="32"/>
      <c r="G14" s="32"/>
      <c r="H14" s="32"/>
      <c r="I14" s="116" t="s">
        <v>25</v>
      </c>
      <c r="J14" s="115" t="str">
        <f>IF('Rekapitulace stavby'!AN10="","",'Rekapitulace stavby'!AN10)</f>
        <v>00085031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a údržba silnic Pardubického kraje</v>
      </c>
      <c r="F15" s="32"/>
      <c r="G15" s="32"/>
      <c r="H15" s="32"/>
      <c r="I15" s="116" t="s">
        <v>28</v>
      </c>
      <c r="J15" s="115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5" t="str">
        <f>'Rekapitulace stavby'!E14</f>
        <v>Vyplň údaj</v>
      </c>
      <c r="F18" s="296"/>
      <c r="G18" s="296"/>
      <c r="H18" s="296"/>
      <c r="I18" s="116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25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28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3" t="s">
        <v>33</v>
      </c>
      <c r="E23" s="32"/>
      <c r="F23" s="32"/>
      <c r="G23" s="32"/>
      <c r="H23" s="32"/>
      <c r="I23" s="116" t="s">
        <v>25</v>
      </c>
      <c r="J23" s="115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tr">
        <f>IF('Rekapitulace stavby'!E20="","",'Rekapitulace stavby'!E20)</f>
        <v xml:space="preserve"> </v>
      </c>
      <c r="F24" s="32"/>
      <c r="G24" s="32"/>
      <c r="H24" s="32"/>
      <c r="I24" s="116" t="s">
        <v>28</v>
      </c>
      <c r="J24" s="115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3" t="s">
        <v>34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3"/>
      <c r="E29" s="123"/>
      <c r="F29" s="123"/>
      <c r="G29" s="123"/>
      <c r="H29" s="123"/>
      <c r="I29" s="124"/>
      <c r="J29" s="123"/>
      <c r="K29" s="123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5" t="s">
        <v>35</v>
      </c>
      <c r="E30" s="32"/>
      <c r="F30" s="32"/>
      <c r="G30" s="32"/>
      <c r="H30" s="32"/>
      <c r="I30" s="114"/>
      <c r="J30" s="126">
        <f>ROUND(J117,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3"/>
      <c r="E31" s="123"/>
      <c r="F31" s="123"/>
      <c r="G31" s="123"/>
      <c r="H31" s="123"/>
      <c r="I31" s="124"/>
      <c r="J31" s="123"/>
      <c r="K31" s="123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7" t="s">
        <v>37</v>
      </c>
      <c r="G32" s="32"/>
      <c r="H32" s="32"/>
      <c r="I32" s="128" t="s">
        <v>36</v>
      </c>
      <c r="J32" s="127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9" t="s">
        <v>39</v>
      </c>
      <c r="E33" s="113" t="s">
        <v>40</v>
      </c>
      <c r="F33" s="130">
        <f>ROUND((SUM(BE117:BE193)),  2)</f>
        <v>0</v>
      </c>
      <c r="G33" s="32"/>
      <c r="H33" s="32"/>
      <c r="I33" s="131">
        <v>0.21</v>
      </c>
      <c r="J33" s="130">
        <f>ROUND(((SUM(BE117:BE193))*I33),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41</v>
      </c>
      <c r="F34" s="130">
        <f>ROUND((SUM(BF117:BF193)),  2)</f>
        <v>0</v>
      </c>
      <c r="G34" s="32"/>
      <c r="H34" s="32"/>
      <c r="I34" s="131">
        <v>0.15</v>
      </c>
      <c r="J34" s="130">
        <f>ROUND(((SUM(BF117:BF193))*I34),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42</v>
      </c>
      <c r="F35" s="130">
        <f>ROUND((SUM(BG117:BG193)),  2)</f>
        <v>0</v>
      </c>
      <c r="G35" s="32"/>
      <c r="H35" s="32"/>
      <c r="I35" s="131">
        <v>0.21</v>
      </c>
      <c r="J35" s="130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43</v>
      </c>
      <c r="F36" s="130">
        <f>ROUND((SUM(BH117:BH193)),  2)</f>
        <v>0</v>
      </c>
      <c r="G36" s="32"/>
      <c r="H36" s="32"/>
      <c r="I36" s="131">
        <v>0.15</v>
      </c>
      <c r="J36" s="130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44</v>
      </c>
      <c r="F37" s="130">
        <f>ROUND((SUM(BI117:BI193)),  2)</f>
        <v>0</v>
      </c>
      <c r="G37" s="32"/>
      <c r="H37" s="32"/>
      <c r="I37" s="131">
        <v>0</v>
      </c>
      <c r="J37" s="130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2"/>
      <c r="D39" s="133" t="s">
        <v>45</v>
      </c>
      <c r="E39" s="134"/>
      <c r="F39" s="134"/>
      <c r="G39" s="135" t="s">
        <v>46</v>
      </c>
      <c r="H39" s="136" t="s">
        <v>47</v>
      </c>
      <c r="I39" s="137"/>
      <c r="J39" s="138">
        <f>SUM(J30:J37)</f>
        <v>0</v>
      </c>
      <c r="K39" s="13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40" t="s">
        <v>48</v>
      </c>
      <c r="E50" s="141"/>
      <c r="F50" s="141"/>
      <c r="G50" s="140" t="s">
        <v>49</v>
      </c>
      <c r="H50" s="141"/>
      <c r="I50" s="142"/>
      <c r="J50" s="141"/>
      <c r="K50" s="14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43" t="s">
        <v>50</v>
      </c>
      <c r="E61" s="144"/>
      <c r="F61" s="145" t="s">
        <v>51</v>
      </c>
      <c r="G61" s="143" t="s">
        <v>50</v>
      </c>
      <c r="H61" s="144"/>
      <c r="I61" s="146"/>
      <c r="J61" s="147" t="s">
        <v>51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40" t="s">
        <v>52</v>
      </c>
      <c r="E65" s="148"/>
      <c r="F65" s="148"/>
      <c r="G65" s="140" t="s">
        <v>53</v>
      </c>
      <c r="H65" s="148"/>
      <c r="I65" s="149"/>
      <c r="J65" s="148"/>
      <c r="K65" s="14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43" t="s">
        <v>50</v>
      </c>
      <c r="E76" s="144"/>
      <c r="F76" s="145" t="s">
        <v>51</v>
      </c>
      <c r="G76" s="143" t="s">
        <v>50</v>
      </c>
      <c r="H76" s="144"/>
      <c r="I76" s="146"/>
      <c r="J76" s="147" t="s">
        <v>51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194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8" t="str">
        <f>E7</f>
        <v>Modernizace silnice III/3542 Česká Rybná – půtah</v>
      </c>
      <c r="F85" s="299"/>
      <c r="G85" s="299"/>
      <c r="H85" s="299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118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0" t="str">
        <f>E9</f>
        <v>DIO - přechodné dopravní značení a  úprava objízdných tras</v>
      </c>
      <c r="F87" s="300"/>
      <c r="G87" s="300"/>
      <c r="H87" s="300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6" t="s">
        <v>22</v>
      </c>
      <c r="J89" s="64" t="str">
        <f>IF(J12="","",J12)</f>
        <v>4. 6. 2020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a údržba silnic Pardubického kraje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195</v>
      </c>
      <c r="D94" s="157"/>
      <c r="E94" s="157"/>
      <c r="F94" s="157"/>
      <c r="G94" s="157"/>
      <c r="H94" s="157"/>
      <c r="I94" s="158"/>
      <c r="J94" s="159" t="s">
        <v>196</v>
      </c>
      <c r="K94" s="15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197</v>
      </c>
      <c r="D96" s="34"/>
      <c r="E96" s="34"/>
      <c r="F96" s="34"/>
      <c r="G96" s="34"/>
      <c r="H96" s="34"/>
      <c r="I96" s="114"/>
      <c r="J96" s="82">
        <f>J117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1:31" s="9" customFormat="1" ht="24.95" customHeight="1">
      <c r="B97" s="161"/>
      <c r="C97" s="162"/>
      <c r="D97" s="163" t="s">
        <v>202</v>
      </c>
      <c r="E97" s="164"/>
      <c r="F97" s="164"/>
      <c r="G97" s="164"/>
      <c r="H97" s="164"/>
      <c r="I97" s="165"/>
      <c r="J97" s="166">
        <f>J118</f>
        <v>0</v>
      </c>
      <c r="K97" s="162"/>
      <c r="L97" s="167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4"/>
      <c r="J98" s="34"/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2"/>
      <c r="J99" s="53"/>
      <c r="K99" s="53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5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205</v>
      </c>
      <c r="D104" s="34"/>
      <c r="E104" s="34"/>
      <c r="F104" s="34"/>
      <c r="G104" s="34"/>
      <c r="H104" s="34"/>
      <c r="I104" s="11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4"/>
      <c r="E106" s="34"/>
      <c r="F106" s="34"/>
      <c r="G106" s="34"/>
      <c r="H106" s="34"/>
      <c r="I106" s="11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298" t="str">
        <f>E7</f>
        <v>Modernizace silnice III/3542 Česká Rybná – půtah</v>
      </c>
      <c r="F107" s="299"/>
      <c r="G107" s="299"/>
      <c r="H107" s="299"/>
      <c r="I107" s="11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118</v>
      </c>
      <c r="D108" s="34"/>
      <c r="E108" s="34"/>
      <c r="F108" s="34"/>
      <c r="G108" s="34"/>
      <c r="H108" s="34"/>
      <c r="I108" s="11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70" t="str">
        <f>E9</f>
        <v>DIO - přechodné dopravní značení a  úprava objízdných tras</v>
      </c>
      <c r="F109" s="300"/>
      <c r="G109" s="300"/>
      <c r="H109" s="300"/>
      <c r="I109" s="11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4"/>
      <c r="E111" s="34"/>
      <c r="F111" s="25" t="str">
        <f>F12</f>
        <v xml:space="preserve"> </v>
      </c>
      <c r="G111" s="34"/>
      <c r="H111" s="34"/>
      <c r="I111" s="116" t="s">
        <v>22</v>
      </c>
      <c r="J111" s="64" t="str">
        <f>IF(J12="","",J12)</f>
        <v>4. 6. 2020</v>
      </c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24</v>
      </c>
      <c r="D113" s="34"/>
      <c r="E113" s="34"/>
      <c r="F113" s="25" t="str">
        <f>E15</f>
        <v>Správa a údržba silnic Pardubického kraje</v>
      </c>
      <c r="G113" s="34"/>
      <c r="H113" s="34"/>
      <c r="I113" s="116" t="s">
        <v>31</v>
      </c>
      <c r="J113" s="30" t="str">
        <f>E21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29</v>
      </c>
      <c r="D114" s="34"/>
      <c r="E114" s="34"/>
      <c r="F114" s="25" t="str">
        <f>IF(E18="","",E18)</f>
        <v>Vyplň údaj</v>
      </c>
      <c r="G114" s="34"/>
      <c r="H114" s="34"/>
      <c r="I114" s="116" t="s">
        <v>33</v>
      </c>
      <c r="J114" s="30" t="str">
        <f>E24</f>
        <v xml:space="preserve"> 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0" customFormat="1" ht="29.25" customHeight="1">
      <c r="A116" s="168"/>
      <c r="B116" s="169"/>
      <c r="C116" s="170" t="s">
        <v>206</v>
      </c>
      <c r="D116" s="171" t="s">
        <v>60</v>
      </c>
      <c r="E116" s="171" t="s">
        <v>56</v>
      </c>
      <c r="F116" s="171" t="s">
        <v>57</v>
      </c>
      <c r="G116" s="171" t="s">
        <v>207</v>
      </c>
      <c r="H116" s="171" t="s">
        <v>208</v>
      </c>
      <c r="I116" s="172" t="s">
        <v>209</v>
      </c>
      <c r="J116" s="173" t="s">
        <v>196</v>
      </c>
      <c r="K116" s="174" t="s">
        <v>210</v>
      </c>
      <c r="L116" s="175"/>
      <c r="M116" s="73" t="s">
        <v>1</v>
      </c>
      <c r="N116" s="74" t="s">
        <v>39</v>
      </c>
      <c r="O116" s="74" t="s">
        <v>211</v>
      </c>
      <c r="P116" s="74" t="s">
        <v>212</v>
      </c>
      <c r="Q116" s="74" t="s">
        <v>213</v>
      </c>
      <c r="R116" s="74" t="s">
        <v>214</v>
      </c>
      <c r="S116" s="74" t="s">
        <v>215</v>
      </c>
      <c r="T116" s="75" t="s">
        <v>216</v>
      </c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</row>
    <row r="117" spans="1:65" s="2" customFormat="1" ht="22.9" customHeight="1">
      <c r="A117" s="32"/>
      <c r="B117" s="33"/>
      <c r="C117" s="80" t="s">
        <v>217</v>
      </c>
      <c r="D117" s="34"/>
      <c r="E117" s="34"/>
      <c r="F117" s="34"/>
      <c r="G117" s="34"/>
      <c r="H117" s="34"/>
      <c r="I117" s="114"/>
      <c r="J117" s="176">
        <f>BK117</f>
        <v>0</v>
      </c>
      <c r="K117" s="34"/>
      <c r="L117" s="37"/>
      <c r="M117" s="76"/>
      <c r="N117" s="177"/>
      <c r="O117" s="77"/>
      <c r="P117" s="178">
        <f>P118</f>
        <v>0</v>
      </c>
      <c r="Q117" s="77"/>
      <c r="R117" s="178">
        <f>R118</f>
        <v>0</v>
      </c>
      <c r="S117" s="77"/>
      <c r="T117" s="179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74</v>
      </c>
      <c r="AU117" s="15" t="s">
        <v>91</v>
      </c>
      <c r="BK117" s="180">
        <f>BK118</f>
        <v>0</v>
      </c>
    </row>
    <row r="118" spans="1:65" s="11" customFormat="1" ht="25.9" customHeight="1">
      <c r="B118" s="181"/>
      <c r="C118" s="182"/>
      <c r="D118" s="183" t="s">
        <v>74</v>
      </c>
      <c r="E118" s="184" t="s">
        <v>285</v>
      </c>
      <c r="F118" s="184" t="s">
        <v>856</v>
      </c>
      <c r="G118" s="182"/>
      <c r="H118" s="182"/>
      <c r="I118" s="185"/>
      <c r="J118" s="186">
        <f>BK118</f>
        <v>0</v>
      </c>
      <c r="K118" s="182"/>
      <c r="L118" s="187"/>
      <c r="M118" s="188"/>
      <c r="N118" s="189"/>
      <c r="O118" s="189"/>
      <c r="P118" s="190">
        <f>SUM(P119:P193)</f>
        <v>0</v>
      </c>
      <c r="Q118" s="189"/>
      <c r="R118" s="190">
        <f>SUM(R119:R193)</f>
        <v>0</v>
      </c>
      <c r="S118" s="189"/>
      <c r="T118" s="191">
        <f>SUM(T119:T193)</f>
        <v>0</v>
      </c>
      <c r="AR118" s="192" t="s">
        <v>168</v>
      </c>
      <c r="AT118" s="193" t="s">
        <v>74</v>
      </c>
      <c r="AU118" s="193" t="s">
        <v>75</v>
      </c>
      <c r="AY118" s="192" t="s">
        <v>219</v>
      </c>
      <c r="BK118" s="194">
        <f>SUM(BK119:BK193)</f>
        <v>0</v>
      </c>
    </row>
    <row r="119" spans="1:65" s="2" customFormat="1" ht="24" customHeight="1">
      <c r="A119" s="32"/>
      <c r="B119" s="33"/>
      <c r="C119" s="195" t="s">
        <v>83</v>
      </c>
      <c r="D119" s="195" t="s">
        <v>220</v>
      </c>
      <c r="E119" s="196" t="s">
        <v>1373</v>
      </c>
      <c r="F119" s="197" t="s">
        <v>1374</v>
      </c>
      <c r="G119" s="198" t="s">
        <v>510</v>
      </c>
      <c r="H119" s="199">
        <v>341</v>
      </c>
      <c r="I119" s="200"/>
      <c r="J119" s="201">
        <f>ROUND(I119*H119,2)</f>
        <v>0</v>
      </c>
      <c r="K119" s="202"/>
      <c r="L119" s="37"/>
      <c r="M119" s="203" t="s">
        <v>1</v>
      </c>
      <c r="N119" s="204" t="s">
        <v>40</v>
      </c>
      <c r="O119" s="69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07" t="s">
        <v>168</v>
      </c>
      <c r="AT119" s="207" t="s">
        <v>220</v>
      </c>
      <c r="AU119" s="207" t="s">
        <v>83</v>
      </c>
      <c r="AY119" s="15" t="s">
        <v>219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5" t="s">
        <v>83</v>
      </c>
      <c r="BK119" s="208">
        <f>ROUND(I119*H119,2)</f>
        <v>0</v>
      </c>
      <c r="BL119" s="15" t="s">
        <v>168</v>
      </c>
      <c r="BM119" s="207" t="s">
        <v>1375</v>
      </c>
    </row>
    <row r="120" spans="1:65" s="13" customFormat="1" ht="11.25">
      <c r="B120" s="221"/>
      <c r="C120" s="222"/>
      <c r="D120" s="211" t="s">
        <v>225</v>
      </c>
      <c r="E120" s="223" t="s">
        <v>1</v>
      </c>
      <c r="F120" s="224" t="s">
        <v>1376</v>
      </c>
      <c r="G120" s="222"/>
      <c r="H120" s="223" t="s">
        <v>1</v>
      </c>
      <c r="I120" s="225"/>
      <c r="J120" s="222"/>
      <c r="K120" s="222"/>
      <c r="L120" s="226"/>
      <c r="M120" s="227"/>
      <c r="N120" s="228"/>
      <c r="O120" s="228"/>
      <c r="P120" s="228"/>
      <c r="Q120" s="228"/>
      <c r="R120" s="228"/>
      <c r="S120" s="228"/>
      <c r="T120" s="229"/>
      <c r="AT120" s="230" t="s">
        <v>225</v>
      </c>
      <c r="AU120" s="230" t="s">
        <v>83</v>
      </c>
      <c r="AV120" s="13" t="s">
        <v>83</v>
      </c>
      <c r="AW120" s="13" t="s">
        <v>32</v>
      </c>
      <c r="AX120" s="13" t="s">
        <v>75</v>
      </c>
      <c r="AY120" s="230" t="s">
        <v>219</v>
      </c>
    </row>
    <row r="121" spans="1:65" s="12" customFormat="1" ht="11.25">
      <c r="B121" s="209"/>
      <c r="C121" s="210"/>
      <c r="D121" s="211" t="s">
        <v>225</v>
      </c>
      <c r="E121" s="212" t="s">
        <v>226</v>
      </c>
      <c r="F121" s="213" t="s">
        <v>1377</v>
      </c>
      <c r="G121" s="210"/>
      <c r="H121" s="214">
        <v>38</v>
      </c>
      <c r="I121" s="215"/>
      <c r="J121" s="210"/>
      <c r="K121" s="210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225</v>
      </c>
      <c r="AU121" s="220" t="s">
        <v>83</v>
      </c>
      <c r="AV121" s="12" t="s">
        <v>106</v>
      </c>
      <c r="AW121" s="12" t="s">
        <v>32</v>
      </c>
      <c r="AX121" s="12" t="s">
        <v>75</v>
      </c>
      <c r="AY121" s="220" t="s">
        <v>219</v>
      </c>
    </row>
    <row r="122" spans="1:65" s="13" customFormat="1" ht="11.25">
      <c r="B122" s="221"/>
      <c r="C122" s="222"/>
      <c r="D122" s="211" t="s">
        <v>225</v>
      </c>
      <c r="E122" s="223" t="s">
        <v>1</v>
      </c>
      <c r="F122" s="224" t="s">
        <v>1378</v>
      </c>
      <c r="G122" s="222"/>
      <c r="H122" s="223" t="s">
        <v>1</v>
      </c>
      <c r="I122" s="225"/>
      <c r="J122" s="222"/>
      <c r="K122" s="222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225</v>
      </c>
      <c r="AU122" s="230" t="s">
        <v>83</v>
      </c>
      <c r="AV122" s="13" t="s">
        <v>83</v>
      </c>
      <c r="AW122" s="13" t="s">
        <v>32</v>
      </c>
      <c r="AX122" s="13" t="s">
        <v>75</v>
      </c>
      <c r="AY122" s="230" t="s">
        <v>219</v>
      </c>
    </row>
    <row r="123" spans="1:65" s="12" customFormat="1" ht="11.25">
      <c r="B123" s="209"/>
      <c r="C123" s="210"/>
      <c r="D123" s="211" t="s">
        <v>225</v>
      </c>
      <c r="E123" s="212" t="s">
        <v>104</v>
      </c>
      <c r="F123" s="213" t="s">
        <v>1379</v>
      </c>
      <c r="G123" s="210"/>
      <c r="H123" s="214">
        <v>15</v>
      </c>
      <c r="I123" s="215"/>
      <c r="J123" s="210"/>
      <c r="K123" s="210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225</v>
      </c>
      <c r="AU123" s="220" t="s">
        <v>83</v>
      </c>
      <c r="AV123" s="12" t="s">
        <v>106</v>
      </c>
      <c r="AW123" s="12" t="s">
        <v>32</v>
      </c>
      <c r="AX123" s="12" t="s">
        <v>75</v>
      </c>
      <c r="AY123" s="220" t="s">
        <v>219</v>
      </c>
    </row>
    <row r="124" spans="1:65" s="13" customFormat="1" ht="11.25">
      <c r="B124" s="221"/>
      <c r="C124" s="222"/>
      <c r="D124" s="211" t="s">
        <v>225</v>
      </c>
      <c r="E124" s="223" t="s">
        <v>1</v>
      </c>
      <c r="F124" s="224" t="s">
        <v>1380</v>
      </c>
      <c r="G124" s="222"/>
      <c r="H124" s="223" t="s">
        <v>1</v>
      </c>
      <c r="I124" s="225"/>
      <c r="J124" s="222"/>
      <c r="K124" s="222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225</v>
      </c>
      <c r="AU124" s="230" t="s">
        <v>83</v>
      </c>
      <c r="AV124" s="13" t="s">
        <v>83</v>
      </c>
      <c r="AW124" s="13" t="s">
        <v>32</v>
      </c>
      <c r="AX124" s="13" t="s">
        <v>75</v>
      </c>
      <c r="AY124" s="230" t="s">
        <v>219</v>
      </c>
    </row>
    <row r="125" spans="1:65" s="12" customFormat="1" ht="11.25">
      <c r="B125" s="209"/>
      <c r="C125" s="210"/>
      <c r="D125" s="211" t="s">
        <v>225</v>
      </c>
      <c r="E125" s="212" t="s">
        <v>230</v>
      </c>
      <c r="F125" s="213" t="s">
        <v>1381</v>
      </c>
      <c r="G125" s="210"/>
      <c r="H125" s="214">
        <v>288</v>
      </c>
      <c r="I125" s="215"/>
      <c r="J125" s="210"/>
      <c r="K125" s="210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225</v>
      </c>
      <c r="AU125" s="220" t="s">
        <v>83</v>
      </c>
      <c r="AV125" s="12" t="s">
        <v>106</v>
      </c>
      <c r="AW125" s="12" t="s">
        <v>32</v>
      </c>
      <c r="AX125" s="12" t="s">
        <v>75</v>
      </c>
      <c r="AY125" s="220" t="s">
        <v>219</v>
      </c>
    </row>
    <row r="126" spans="1:65" s="12" customFormat="1" ht="11.25">
      <c r="B126" s="209"/>
      <c r="C126" s="210"/>
      <c r="D126" s="211" t="s">
        <v>225</v>
      </c>
      <c r="E126" s="212" t="s">
        <v>1382</v>
      </c>
      <c r="F126" s="213" t="s">
        <v>1383</v>
      </c>
      <c r="G126" s="210"/>
      <c r="H126" s="214">
        <v>341</v>
      </c>
      <c r="I126" s="215"/>
      <c r="J126" s="210"/>
      <c r="K126" s="210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225</v>
      </c>
      <c r="AU126" s="220" t="s">
        <v>83</v>
      </c>
      <c r="AV126" s="12" t="s">
        <v>106</v>
      </c>
      <c r="AW126" s="12" t="s">
        <v>32</v>
      </c>
      <c r="AX126" s="12" t="s">
        <v>83</v>
      </c>
      <c r="AY126" s="220" t="s">
        <v>219</v>
      </c>
    </row>
    <row r="127" spans="1:65" s="2" customFormat="1" ht="24" customHeight="1">
      <c r="A127" s="32"/>
      <c r="B127" s="33"/>
      <c r="C127" s="195" t="s">
        <v>106</v>
      </c>
      <c r="D127" s="195" t="s">
        <v>220</v>
      </c>
      <c r="E127" s="196" t="s">
        <v>1384</v>
      </c>
      <c r="F127" s="197" t="s">
        <v>1385</v>
      </c>
      <c r="G127" s="198" t="s">
        <v>510</v>
      </c>
      <c r="H127" s="199">
        <v>18</v>
      </c>
      <c r="I127" s="200"/>
      <c r="J127" s="201">
        <f>ROUND(I127*H127,2)</f>
        <v>0</v>
      </c>
      <c r="K127" s="202"/>
      <c r="L127" s="37"/>
      <c r="M127" s="203" t="s">
        <v>1</v>
      </c>
      <c r="N127" s="204" t="s">
        <v>40</v>
      </c>
      <c r="O127" s="69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07" t="s">
        <v>168</v>
      </c>
      <c r="AT127" s="207" t="s">
        <v>220</v>
      </c>
      <c r="AU127" s="207" t="s">
        <v>83</v>
      </c>
      <c r="AY127" s="15" t="s">
        <v>219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5" t="s">
        <v>83</v>
      </c>
      <c r="BK127" s="208">
        <f>ROUND(I127*H127,2)</f>
        <v>0</v>
      </c>
      <c r="BL127" s="15" t="s">
        <v>168</v>
      </c>
      <c r="BM127" s="207" t="s">
        <v>1386</v>
      </c>
    </row>
    <row r="128" spans="1:65" s="13" customFormat="1" ht="11.25">
      <c r="B128" s="221"/>
      <c r="C128" s="222"/>
      <c r="D128" s="211" t="s">
        <v>225</v>
      </c>
      <c r="E128" s="223" t="s">
        <v>1</v>
      </c>
      <c r="F128" s="224" t="s">
        <v>1376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225</v>
      </c>
      <c r="AU128" s="230" t="s">
        <v>83</v>
      </c>
      <c r="AV128" s="13" t="s">
        <v>83</v>
      </c>
      <c r="AW128" s="13" t="s">
        <v>32</v>
      </c>
      <c r="AX128" s="13" t="s">
        <v>75</v>
      </c>
      <c r="AY128" s="230" t="s">
        <v>219</v>
      </c>
    </row>
    <row r="129" spans="1:65" s="12" customFormat="1" ht="11.25">
      <c r="B129" s="209"/>
      <c r="C129" s="210"/>
      <c r="D129" s="211" t="s">
        <v>225</v>
      </c>
      <c r="E129" s="212" t="s">
        <v>236</v>
      </c>
      <c r="F129" s="213" t="s">
        <v>1387</v>
      </c>
      <c r="G129" s="210"/>
      <c r="H129" s="214">
        <v>18</v>
      </c>
      <c r="I129" s="215"/>
      <c r="J129" s="210"/>
      <c r="K129" s="210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225</v>
      </c>
      <c r="AU129" s="220" t="s">
        <v>83</v>
      </c>
      <c r="AV129" s="12" t="s">
        <v>106</v>
      </c>
      <c r="AW129" s="12" t="s">
        <v>32</v>
      </c>
      <c r="AX129" s="12" t="s">
        <v>83</v>
      </c>
      <c r="AY129" s="220" t="s">
        <v>219</v>
      </c>
    </row>
    <row r="130" spans="1:65" s="2" customFormat="1" ht="24" customHeight="1">
      <c r="A130" s="32"/>
      <c r="B130" s="33"/>
      <c r="C130" s="195" t="s">
        <v>241</v>
      </c>
      <c r="D130" s="195" t="s">
        <v>220</v>
      </c>
      <c r="E130" s="196" t="s">
        <v>1388</v>
      </c>
      <c r="F130" s="197" t="s">
        <v>1389</v>
      </c>
      <c r="G130" s="198" t="s">
        <v>510</v>
      </c>
      <c r="H130" s="199">
        <v>4214</v>
      </c>
      <c r="I130" s="200"/>
      <c r="J130" s="201">
        <f>ROUND(I130*H130,2)</f>
        <v>0</v>
      </c>
      <c r="K130" s="202"/>
      <c r="L130" s="37"/>
      <c r="M130" s="203" t="s">
        <v>1</v>
      </c>
      <c r="N130" s="204" t="s">
        <v>40</v>
      </c>
      <c r="O130" s="69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7" t="s">
        <v>168</v>
      </c>
      <c r="AT130" s="207" t="s">
        <v>220</v>
      </c>
      <c r="AU130" s="207" t="s">
        <v>83</v>
      </c>
      <c r="AY130" s="15" t="s">
        <v>219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5" t="s">
        <v>83</v>
      </c>
      <c r="BK130" s="208">
        <f>ROUND(I130*H130,2)</f>
        <v>0</v>
      </c>
      <c r="BL130" s="15" t="s">
        <v>168</v>
      </c>
      <c r="BM130" s="207" t="s">
        <v>1390</v>
      </c>
    </row>
    <row r="131" spans="1:65" s="13" customFormat="1" ht="11.25">
      <c r="B131" s="221"/>
      <c r="C131" s="222"/>
      <c r="D131" s="211" t="s">
        <v>225</v>
      </c>
      <c r="E131" s="223" t="s">
        <v>1</v>
      </c>
      <c r="F131" s="224" t="s">
        <v>1376</v>
      </c>
      <c r="G131" s="222"/>
      <c r="H131" s="223" t="s">
        <v>1</v>
      </c>
      <c r="I131" s="225"/>
      <c r="J131" s="222"/>
      <c r="K131" s="222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225</v>
      </c>
      <c r="AU131" s="230" t="s">
        <v>83</v>
      </c>
      <c r="AV131" s="13" t="s">
        <v>83</v>
      </c>
      <c r="AW131" s="13" t="s">
        <v>32</v>
      </c>
      <c r="AX131" s="13" t="s">
        <v>75</v>
      </c>
      <c r="AY131" s="230" t="s">
        <v>219</v>
      </c>
    </row>
    <row r="132" spans="1:65" s="12" customFormat="1" ht="11.25">
      <c r="B132" s="209"/>
      <c r="C132" s="210"/>
      <c r="D132" s="211" t="s">
        <v>225</v>
      </c>
      <c r="E132" s="212" t="s">
        <v>245</v>
      </c>
      <c r="F132" s="213" t="s">
        <v>1391</v>
      </c>
      <c r="G132" s="210"/>
      <c r="H132" s="214">
        <v>1862</v>
      </c>
      <c r="I132" s="215"/>
      <c r="J132" s="210"/>
      <c r="K132" s="210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225</v>
      </c>
      <c r="AU132" s="220" t="s">
        <v>83</v>
      </c>
      <c r="AV132" s="12" t="s">
        <v>106</v>
      </c>
      <c r="AW132" s="12" t="s">
        <v>32</v>
      </c>
      <c r="AX132" s="12" t="s">
        <v>75</v>
      </c>
      <c r="AY132" s="220" t="s">
        <v>219</v>
      </c>
    </row>
    <row r="133" spans="1:65" s="13" customFormat="1" ht="11.25">
      <c r="B133" s="221"/>
      <c r="C133" s="222"/>
      <c r="D133" s="211" t="s">
        <v>225</v>
      </c>
      <c r="E133" s="223" t="s">
        <v>1</v>
      </c>
      <c r="F133" s="224" t="s">
        <v>1378</v>
      </c>
      <c r="G133" s="222"/>
      <c r="H133" s="223" t="s">
        <v>1</v>
      </c>
      <c r="I133" s="225"/>
      <c r="J133" s="222"/>
      <c r="K133" s="222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225</v>
      </c>
      <c r="AU133" s="230" t="s">
        <v>83</v>
      </c>
      <c r="AV133" s="13" t="s">
        <v>83</v>
      </c>
      <c r="AW133" s="13" t="s">
        <v>32</v>
      </c>
      <c r="AX133" s="13" t="s">
        <v>75</v>
      </c>
      <c r="AY133" s="230" t="s">
        <v>219</v>
      </c>
    </row>
    <row r="134" spans="1:65" s="12" customFormat="1" ht="11.25">
      <c r="B134" s="209"/>
      <c r="C134" s="210"/>
      <c r="D134" s="211" t="s">
        <v>225</v>
      </c>
      <c r="E134" s="212" t="s">
        <v>1361</v>
      </c>
      <c r="F134" s="213" t="s">
        <v>1392</v>
      </c>
      <c r="G134" s="210"/>
      <c r="H134" s="214">
        <v>784</v>
      </c>
      <c r="I134" s="215"/>
      <c r="J134" s="210"/>
      <c r="K134" s="210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225</v>
      </c>
      <c r="AU134" s="220" t="s">
        <v>83</v>
      </c>
      <c r="AV134" s="12" t="s">
        <v>106</v>
      </c>
      <c r="AW134" s="12" t="s">
        <v>32</v>
      </c>
      <c r="AX134" s="12" t="s">
        <v>75</v>
      </c>
      <c r="AY134" s="220" t="s">
        <v>219</v>
      </c>
    </row>
    <row r="135" spans="1:65" s="13" customFormat="1" ht="11.25">
      <c r="B135" s="221"/>
      <c r="C135" s="222"/>
      <c r="D135" s="211" t="s">
        <v>225</v>
      </c>
      <c r="E135" s="223" t="s">
        <v>1</v>
      </c>
      <c r="F135" s="224" t="s">
        <v>1380</v>
      </c>
      <c r="G135" s="222"/>
      <c r="H135" s="223" t="s">
        <v>1</v>
      </c>
      <c r="I135" s="225"/>
      <c r="J135" s="222"/>
      <c r="K135" s="222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225</v>
      </c>
      <c r="AU135" s="230" t="s">
        <v>83</v>
      </c>
      <c r="AV135" s="13" t="s">
        <v>83</v>
      </c>
      <c r="AW135" s="13" t="s">
        <v>32</v>
      </c>
      <c r="AX135" s="13" t="s">
        <v>75</v>
      </c>
      <c r="AY135" s="230" t="s">
        <v>219</v>
      </c>
    </row>
    <row r="136" spans="1:65" s="12" customFormat="1" ht="11.25">
      <c r="B136" s="209"/>
      <c r="C136" s="210"/>
      <c r="D136" s="211" t="s">
        <v>225</v>
      </c>
      <c r="E136" s="212" t="s">
        <v>1363</v>
      </c>
      <c r="F136" s="213" t="s">
        <v>1393</v>
      </c>
      <c r="G136" s="210"/>
      <c r="H136" s="214">
        <v>1568</v>
      </c>
      <c r="I136" s="215"/>
      <c r="J136" s="210"/>
      <c r="K136" s="210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225</v>
      </c>
      <c r="AU136" s="220" t="s">
        <v>83</v>
      </c>
      <c r="AV136" s="12" t="s">
        <v>106</v>
      </c>
      <c r="AW136" s="12" t="s">
        <v>32</v>
      </c>
      <c r="AX136" s="12" t="s">
        <v>75</v>
      </c>
      <c r="AY136" s="220" t="s">
        <v>219</v>
      </c>
    </row>
    <row r="137" spans="1:65" s="12" customFormat="1" ht="11.25">
      <c r="B137" s="209"/>
      <c r="C137" s="210"/>
      <c r="D137" s="211" t="s">
        <v>225</v>
      </c>
      <c r="E137" s="212" t="s">
        <v>1394</v>
      </c>
      <c r="F137" s="213" t="s">
        <v>1395</v>
      </c>
      <c r="G137" s="210"/>
      <c r="H137" s="214">
        <v>4214</v>
      </c>
      <c r="I137" s="215"/>
      <c r="J137" s="210"/>
      <c r="K137" s="210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225</v>
      </c>
      <c r="AU137" s="220" t="s">
        <v>83</v>
      </c>
      <c r="AV137" s="12" t="s">
        <v>106</v>
      </c>
      <c r="AW137" s="12" t="s">
        <v>32</v>
      </c>
      <c r="AX137" s="12" t="s">
        <v>83</v>
      </c>
      <c r="AY137" s="220" t="s">
        <v>219</v>
      </c>
    </row>
    <row r="138" spans="1:65" s="2" customFormat="1" ht="24" customHeight="1">
      <c r="A138" s="32"/>
      <c r="B138" s="33"/>
      <c r="C138" s="195" t="s">
        <v>168</v>
      </c>
      <c r="D138" s="195" t="s">
        <v>220</v>
      </c>
      <c r="E138" s="196" t="s">
        <v>1396</v>
      </c>
      <c r="F138" s="197" t="s">
        <v>1397</v>
      </c>
      <c r="G138" s="198" t="s">
        <v>510</v>
      </c>
      <c r="H138" s="199">
        <v>4214</v>
      </c>
      <c r="I138" s="200"/>
      <c r="J138" s="201">
        <f>ROUND(I138*H138,2)</f>
        <v>0</v>
      </c>
      <c r="K138" s="202"/>
      <c r="L138" s="37"/>
      <c r="M138" s="203" t="s">
        <v>1</v>
      </c>
      <c r="N138" s="204" t="s">
        <v>40</v>
      </c>
      <c r="O138" s="69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7" t="s">
        <v>168</v>
      </c>
      <c r="AT138" s="207" t="s">
        <v>220</v>
      </c>
      <c r="AU138" s="207" t="s">
        <v>83</v>
      </c>
      <c r="AY138" s="15" t="s">
        <v>219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5" t="s">
        <v>83</v>
      </c>
      <c r="BK138" s="208">
        <f>ROUND(I138*H138,2)</f>
        <v>0</v>
      </c>
      <c r="BL138" s="15" t="s">
        <v>168</v>
      </c>
      <c r="BM138" s="207" t="s">
        <v>1398</v>
      </c>
    </row>
    <row r="139" spans="1:65" s="13" customFormat="1" ht="11.25">
      <c r="B139" s="221"/>
      <c r="C139" s="222"/>
      <c r="D139" s="211" t="s">
        <v>225</v>
      </c>
      <c r="E139" s="223" t="s">
        <v>1</v>
      </c>
      <c r="F139" s="224" t="s">
        <v>1376</v>
      </c>
      <c r="G139" s="222"/>
      <c r="H139" s="223" t="s">
        <v>1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225</v>
      </c>
      <c r="AU139" s="230" t="s">
        <v>83</v>
      </c>
      <c r="AV139" s="13" t="s">
        <v>83</v>
      </c>
      <c r="AW139" s="13" t="s">
        <v>32</v>
      </c>
      <c r="AX139" s="13" t="s">
        <v>75</v>
      </c>
      <c r="AY139" s="230" t="s">
        <v>219</v>
      </c>
    </row>
    <row r="140" spans="1:65" s="12" customFormat="1" ht="11.25">
      <c r="B140" s="209"/>
      <c r="C140" s="210"/>
      <c r="D140" s="211" t="s">
        <v>225</v>
      </c>
      <c r="E140" s="212" t="s">
        <v>250</v>
      </c>
      <c r="F140" s="213" t="s">
        <v>1391</v>
      </c>
      <c r="G140" s="210"/>
      <c r="H140" s="214">
        <v>1862</v>
      </c>
      <c r="I140" s="215"/>
      <c r="J140" s="210"/>
      <c r="K140" s="210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225</v>
      </c>
      <c r="AU140" s="220" t="s">
        <v>83</v>
      </c>
      <c r="AV140" s="12" t="s">
        <v>106</v>
      </c>
      <c r="AW140" s="12" t="s">
        <v>32</v>
      </c>
      <c r="AX140" s="12" t="s">
        <v>75</v>
      </c>
      <c r="AY140" s="220" t="s">
        <v>219</v>
      </c>
    </row>
    <row r="141" spans="1:65" s="13" customFormat="1" ht="11.25">
      <c r="B141" s="221"/>
      <c r="C141" s="222"/>
      <c r="D141" s="211" t="s">
        <v>225</v>
      </c>
      <c r="E141" s="223" t="s">
        <v>1</v>
      </c>
      <c r="F141" s="224" t="s">
        <v>1378</v>
      </c>
      <c r="G141" s="222"/>
      <c r="H141" s="223" t="s">
        <v>1</v>
      </c>
      <c r="I141" s="225"/>
      <c r="J141" s="222"/>
      <c r="K141" s="222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225</v>
      </c>
      <c r="AU141" s="230" t="s">
        <v>83</v>
      </c>
      <c r="AV141" s="13" t="s">
        <v>83</v>
      </c>
      <c r="AW141" s="13" t="s">
        <v>32</v>
      </c>
      <c r="AX141" s="13" t="s">
        <v>75</v>
      </c>
      <c r="AY141" s="230" t="s">
        <v>219</v>
      </c>
    </row>
    <row r="142" spans="1:65" s="12" customFormat="1" ht="11.25">
      <c r="B142" s="209"/>
      <c r="C142" s="210"/>
      <c r="D142" s="211" t="s">
        <v>225</v>
      </c>
      <c r="E142" s="212" t="s">
        <v>1365</v>
      </c>
      <c r="F142" s="213" t="s">
        <v>1392</v>
      </c>
      <c r="G142" s="210"/>
      <c r="H142" s="214">
        <v>784</v>
      </c>
      <c r="I142" s="215"/>
      <c r="J142" s="210"/>
      <c r="K142" s="210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225</v>
      </c>
      <c r="AU142" s="220" t="s">
        <v>83</v>
      </c>
      <c r="AV142" s="12" t="s">
        <v>106</v>
      </c>
      <c r="AW142" s="12" t="s">
        <v>32</v>
      </c>
      <c r="AX142" s="12" t="s">
        <v>75</v>
      </c>
      <c r="AY142" s="220" t="s">
        <v>219</v>
      </c>
    </row>
    <row r="143" spans="1:65" s="13" customFormat="1" ht="11.25">
      <c r="B143" s="221"/>
      <c r="C143" s="222"/>
      <c r="D143" s="211" t="s">
        <v>225</v>
      </c>
      <c r="E143" s="223" t="s">
        <v>1</v>
      </c>
      <c r="F143" s="224" t="s">
        <v>1380</v>
      </c>
      <c r="G143" s="222"/>
      <c r="H143" s="223" t="s">
        <v>1</v>
      </c>
      <c r="I143" s="225"/>
      <c r="J143" s="222"/>
      <c r="K143" s="222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225</v>
      </c>
      <c r="AU143" s="230" t="s">
        <v>83</v>
      </c>
      <c r="AV143" s="13" t="s">
        <v>83</v>
      </c>
      <c r="AW143" s="13" t="s">
        <v>32</v>
      </c>
      <c r="AX143" s="13" t="s">
        <v>75</v>
      </c>
      <c r="AY143" s="230" t="s">
        <v>219</v>
      </c>
    </row>
    <row r="144" spans="1:65" s="12" customFormat="1" ht="11.25">
      <c r="B144" s="209"/>
      <c r="C144" s="210"/>
      <c r="D144" s="211" t="s">
        <v>225</v>
      </c>
      <c r="E144" s="212" t="s">
        <v>1366</v>
      </c>
      <c r="F144" s="213" t="s">
        <v>1399</v>
      </c>
      <c r="G144" s="210"/>
      <c r="H144" s="214">
        <v>1568</v>
      </c>
      <c r="I144" s="215"/>
      <c r="J144" s="210"/>
      <c r="K144" s="210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225</v>
      </c>
      <c r="AU144" s="220" t="s">
        <v>83</v>
      </c>
      <c r="AV144" s="12" t="s">
        <v>106</v>
      </c>
      <c r="AW144" s="12" t="s">
        <v>32</v>
      </c>
      <c r="AX144" s="12" t="s">
        <v>75</v>
      </c>
      <c r="AY144" s="220" t="s">
        <v>219</v>
      </c>
    </row>
    <row r="145" spans="1:65" s="12" customFormat="1" ht="11.25">
      <c r="B145" s="209"/>
      <c r="C145" s="210"/>
      <c r="D145" s="211" t="s">
        <v>225</v>
      </c>
      <c r="E145" s="212" t="s">
        <v>1400</v>
      </c>
      <c r="F145" s="213" t="s">
        <v>1401</v>
      </c>
      <c r="G145" s="210"/>
      <c r="H145" s="214">
        <v>4214</v>
      </c>
      <c r="I145" s="215"/>
      <c r="J145" s="210"/>
      <c r="K145" s="210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225</v>
      </c>
      <c r="AU145" s="220" t="s">
        <v>83</v>
      </c>
      <c r="AV145" s="12" t="s">
        <v>106</v>
      </c>
      <c r="AW145" s="12" t="s">
        <v>32</v>
      </c>
      <c r="AX145" s="12" t="s">
        <v>83</v>
      </c>
      <c r="AY145" s="220" t="s">
        <v>219</v>
      </c>
    </row>
    <row r="146" spans="1:65" s="2" customFormat="1" ht="24" customHeight="1">
      <c r="A146" s="32"/>
      <c r="B146" s="33"/>
      <c r="C146" s="195" t="s">
        <v>251</v>
      </c>
      <c r="D146" s="195" t="s">
        <v>220</v>
      </c>
      <c r="E146" s="196" t="s">
        <v>1402</v>
      </c>
      <c r="F146" s="197" t="s">
        <v>1403</v>
      </c>
      <c r="G146" s="198" t="s">
        <v>510</v>
      </c>
      <c r="H146" s="199">
        <v>102</v>
      </c>
      <c r="I146" s="200"/>
      <c r="J146" s="201">
        <f>ROUND(I146*H146,2)</f>
        <v>0</v>
      </c>
      <c r="K146" s="202"/>
      <c r="L146" s="37"/>
      <c r="M146" s="203" t="s">
        <v>1</v>
      </c>
      <c r="N146" s="204" t="s">
        <v>40</v>
      </c>
      <c r="O146" s="69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07" t="s">
        <v>168</v>
      </c>
      <c r="AT146" s="207" t="s">
        <v>220</v>
      </c>
      <c r="AU146" s="207" t="s">
        <v>83</v>
      </c>
      <c r="AY146" s="15" t="s">
        <v>219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5" t="s">
        <v>83</v>
      </c>
      <c r="BK146" s="208">
        <f>ROUND(I146*H146,2)</f>
        <v>0</v>
      </c>
      <c r="BL146" s="15" t="s">
        <v>168</v>
      </c>
      <c r="BM146" s="207" t="s">
        <v>1404</v>
      </c>
    </row>
    <row r="147" spans="1:65" s="13" customFormat="1" ht="11.25">
      <c r="B147" s="221"/>
      <c r="C147" s="222"/>
      <c r="D147" s="211" t="s">
        <v>225</v>
      </c>
      <c r="E147" s="223" t="s">
        <v>1</v>
      </c>
      <c r="F147" s="224" t="s">
        <v>1405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225</v>
      </c>
      <c r="AU147" s="230" t="s">
        <v>83</v>
      </c>
      <c r="AV147" s="13" t="s">
        <v>83</v>
      </c>
      <c r="AW147" s="13" t="s">
        <v>32</v>
      </c>
      <c r="AX147" s="13" t="s">
        <v>75</v>
      </c>
      <c r="AY147" s="230" t="s">
        <v>219</v>
      </c>
    </row>
    <row r="148" spans="1:65" s="12" customFormat="1" ht="11.25">
      <c r="B148" s="209"/>
      <c r="C148" s="210"/>
      <c r="D148" s="211" t="s">
        <v>225</v>
      </c>
      <c r="E148" s="212" t="s">
        <v>256</v>
      </c>
      <c r="F148" s="213" t="s">
        <v>1406</v>
      </c>
      <c r="G148" s="210"/>
      <c r="H148" s="214">
        <v>30</v>
      </c>
      <c r="I148" s="215"/>
      <c r="J148" s="210"/>
      <c r="K148" s="210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225</v>
      </c>
      <c r="AU148" s="220" t="s">
        <v>83</v>
      </c>
      <c r="AV148" s="12" t="s">
        <v>106</v>
      </c>
      <c r="AW148" s="12" t="s">
        <v>32</v>
      </c>
      <c r="AX148" s="12" t="s">
        <v>75</v>
      </c>
      <c r="AY148" s="220" t="s">
        <v>219</v>
      </c>
    </row>
    <row r="149" spans="1:65" s="13" customFormat="1" ht="11.25">
      <c r="B149" s="221"/>
      <c r="C149" s="222"/>
      <c r="D149" s="211" t="s">
        <v>225</v>
      </c>
      <c r="E149" s="223" t="s">
        <v>1</v>
      </c>
      <c r="F149" s="224" t="s">
        <v>1380</v>
      </c>
      <c r="G149" s="222"/>
      <c r="H149" s="223" t="s">
        <v>1</v>
      </c>
      <c r="I149" s="225"/>
      <c r="J149" s="222"/>
      <c r="K149" s="222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225</v>
      </c>
      <c r="AU149" s="230" t="s">
        <v>83</v>
      </c>
      <c r="AV149" s="13" t="s">
        <v>83</v>
      </c>
      <c r="AW149" s="13" t="s">
        <v>32</v>
      </c>
      <c r="AX149" s="13" t="s">
        <v>75</v>
      </c>
      <c r="AY149" s="230" t="s">
        <v>219</v>
      </c>
    </row>
    <row r="150" spans="1:65" s="12" customFormat="1" ht="11.25">
      <c r="B150" s="209"/>
      <c r="C150" s="210"/>
      <c r="D150" s="211" t="s">
        <v>225</v>
      </c>
      <c r="E150" s="212" t="s">
        <v>110</v>
      </c>
      <c r="F150" s="213" t="s">
        <v>1407</v>
      </c>
      <c r="G150" s="210"/>
      <c r="H150" s="214">
        <v>72</v>
      </c>
      <c r="I150" s="215"/>
      <c r="J150" s="210"/>
      <c r="K150" s="210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225</v>
      </c>
      <c r="AU150" s="220" t="s">
        <v>83</v>
      </c>
      <c r="AV150" s="12" t="s">
        <v>106</v>
      </c>
      <c r="AW150" s="12" t="s">
        <v>32</v>
      </c>
      <c r="AX150" s="12" t="s">
        <v>75</v>
      </c>
      <c r="AY150" s="220" t="s">
        <v>219</v>
      </c>
    </row>
    <row r="151" spans="1:65" s="12" customFormat="1" ht="11.25">
      <c r="B151" s="209"/>
      <c r="C151" s="210"/>
      <c r="D151" s="211" t="s">
        <v>225</v>
      </c>
      <c r="E151" s="212" t="s">
        <v>112</v>
      </c>
      <c r="F151" s="213" t="s">
        <v>1408</v>
      </c>
      <c r="G151" s="210"/>
      <c r="H151" s="214">
        <v>102</v>
      </c>
      <c r="I151" s="215"/>
      <c r="J151" s="210"/>
      <c r="K151" s="210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225</v>
      </c>
      <c r="AU151" s="220" t="s">
        <v>83</v>
      </c>
      <c r="AV151" s="12" t="s">
        <v>106</v>
      </c>
      <c r="AW151" s="12" t="s">
        <v>32</v>
      </c>
      <c r="AX151" s="12" t="s">
        <v>83</v>
      </c>
      <c r="AY151" s="220" t="s">
        <v>219</v>
      </c>
    </row>
    <row r="152" spans="1:65" s="2" customFormat="1" ht="24" customHeight="1">
      <c r="A152" s="32"/>
      <c r="B152" s="33"/>
      <c r="C152" s="195" t="s">
        <v>111</v>
      </c>
      <c r="D152" s="195" t="s">
        <v>220</v>
      </c>
      <c r="E152" s="196" t="s">
        <v>1409</v>
      </c>
      <c r="F152" s="197" t="s">
        <v>1410</v>
      </c>
      <c r="G152" s="198" t="s">
        <v>510</v>
      </c>
      <c r="H152" s="199">
        <v>1176</v>
      </c>
      <c r="I152" s="200"/>
      <c r="J152" s="201">
        <f>ROUND(I152*H152,2)</f>
        <v>0</v>
      </c>
      <c r="K152" s="202"/>
      <c r="L152" s="37"/>
      <c r="M152" s="203" t="s">
        <v>1</v>
      </c>
      <c r="N152" s="204" t="s">
        <v>40</v>
      </c>
      <c r="O152" s="69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7" t="s">
        <v>168</v>
      </c>
      <c r="AT152" s="207" t="s">
        <v>220</v>
      </c>
      <c r="AU152" s="207" t="s">
        <v>83</v>
      </c>
      <c r="AY152" s="15" t="s">
        <v>219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5" t="s">
        <v>83</v>
      </c>
      <c r="BK152" s="208">
        <f>ROUND(I152*H152,2)</f>
        <v>0</v>
      </c>
      <c r="BL152" s="15" t="s">
        <v>168</v>
      </c>
      <c r="BM152" s="207" t="s">
        <v>1411</v>
      </c>
    </row>
    <row r="153" spans="1:65" s="13" customFormat="1" ht="11.25">
      <c r="B153" s="221"/>
      <c r="C153" s="222"/>
      <c r="D153" s="211" t="s">
        <v>225</v>
      </c>
      <c r="E153" s="223" t="s">
        <v>1</v>
      </c>
      <c r="F153" s="224" t="s">
        <v>1405</v>
      </c>
      <c r="G153" s="222"/>
      <c r="H153" s="223" t="s">
        <v>1</v>
      </c>
      <c r="I153" s="225"/>
      <c r="J153" s="222"/>
      <c r="K153" s="222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225</v>
      </c>
      <c r="AU153" s="230" t="s">
        <v>83</v>
      </c>
      <c r="AV153" s="13" t="s">
        <v>83</v>
      </c>
      <c r="AW153" s="13" t="s">
        <v>32</v>
      </c>
      <c r="AX153" s="13" t="s">
        <v>75</v>
      </c>
      <c r="AY153" s="230" t="s">
        <v>219</v>
      </c>
    </row>
    <row r="154" spans="1:65" s="12" customFormat="1" ht="11.25">
      <c r="B154" s="209"/>
      <c r="C154" s="210"/>
      <c r="D154" s="211" t="s">
        <v>225</v>
      </c>
      <c r="E154" s="212" t="s">
        <v>266</v>
      </c>
      <c r="F154" s="213" t="s">
        <v>1392</v>
      </c>
      <c r="G154" s="210"/>
      <c r="H154" s="214">
        <v>784</v>
      </c>
      <c r="I154" s="215"/>
      <c r="J154" s="210"/>
      <c r="K154" s="210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225</v>
      </c>
      <c r="AU154" s="220" t="s">
        <v>83</v>
      </c>
      <c r="AV154" s="12" t="s">
        <v>106</v>
      </c>
      <c r="AW154" s="12" t="s">
        <v>32</v>
      </c>
      <c r="AX154" s="12" t="s">
        <v>75</v>
      </c>
      <c r="AY154" s="220" t="s">
        <v>219</v>
      </c>
    </row>
    <row r="155" spans="1:65" s="13" customFormat="1" ht="11.25">
      <c r="B155" s="221"/>
      <c r="C155" s="222"/>
      <c r="D155" s="211" t="s">
        <v>225</v>
      </c>
      <c r="E155" s="223" t="s">
        <v>1</v>
      </c>
      <c r="F155" s="224" t="s">
        <v>1380</v>
      </c>
      <c r="G155" s="222"/>
      <c r="H155" s="223" t="s">
        <v>1</v>
      </c>
      <c r="I155" s="225"/>
      <c r="J155" s="222"/>
      <c r="K155" s="222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225</v>
      </c>
      <c r="AU155" s="230" t="s">
        <v>83</v>
      </c>
      <c r="AV155" s="13" t="s">
        <v>83</v>
      </c>
      <c r="AW155" s="13" t="s">
        <v>32</v>
      </c>
      <c r="AX155" s="13" t="s">
        <v>75</v>
      </c>
      <c r="AY155" s="230" t="s">
        <v>219</v>
      </c>
    </row>
    <row r="156" spans="1:65" s="12" customFormat="1" ht="11.25">
      <c r="B156" s="209"/>
      <c r="C156" s="210"/>
      <c r="D156" s="211" t="s">
        <v>225</v>
      </c>
      <c r="E156" s="212" t="s">
        <v>1368</v>
      </c>
      <c r="F156" s="213" t="s">
        <v>1412</v>
      </c>
      <c r="G156" s="210"/>
      <c r="H156" s="214">
        <v>392</v>
      </c>
      <c r="I156" s="215"/>
      <c r="J156" s="210"/>
      <c r="K156" s="210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225</v>
      </c>
      <c r="AU156" s="220" t="s">
        <v>83</v>
      </c>
      <c r="AV156" s="12" t="s">
        <v>106</v>
      </c>
      <c r="AW156" s="12" t="s">
        <v>32</v>
      </c>
      <c r="AX156" s="12" t="s">
        <v>75</v>
      </c>
      <c r="AY156" s="220" t="s">
        <v>219</v>
      </c>
    </row>
    <row r="157" spans="1:65" s="12" customFormat="1" ht="11.25">
      <c r="B157" s="209"/>
      <c r="C157" s="210"/>
      <c r="D157" s="211" t="s">
        <v>225</v>
      </c>
      <c r="E157" s="212" t="s">
        <v>1413</v>
      </c>
      <c r="F157" s="213" t="s">
        <v>1414</v>
      </c>
      <c r="G157" s="210"/>
      <c r="H157" s="214">
        <v>1176</v>
      </c>
      <c r="I157" s="215"/>
      <c r="J157" s="210"/>
      <c r="K157" s="210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225</v>
      </c>
      <c r="AU157" s="220" t="s">
        <v>83</v>
      </c>
      <c r="AV157" s="12" t="s">
        <v>106</v>
      </c>
      <c r="AW157" s="12" t="s">
        <v>32</v>
      </c>
      <c r="AX157" s="12" t="s">
        <v>83</v>
      </c>
      <c r="AY157" s="220" t="s">
        <v>219</v>
      </c>
    </row>
    <row r="158" spans="1:65" s="2" customFormat="1" ht="24" customHeight="1">
      <c r="A158" s="32"/>
      <c r="B158" s="33"/>
      <c r="C158" s="195" t="s">
        <v>268</v>
      </c>
      <c r="D158" s="195" t="s">
        <v>220</v>
      </c>
      <c r="E158" s="196" t="s">
        <v>1415</v>
      </c>
      <c r="F158" s="197" t="s">
        <v>1416</v>
      </c>
      <c r="G158" s="198" t="s">
        <v>510</v>
      </c>
      <c r="H158" s="199">
        <v>720</v>
      </c>
      <c r="I158" s="200"/>
      <c r="J158" s="201">
        <f>ROUND(I158*H158,2)</f>
        <v>0</v>
      </c>
      <c r="K158" s="202"/>
      <c r="L158" s="37"/>
      <c r="M158" s="203" t="s">
        <v>1</v>
      </c>
      <c r="N158" s="204" t="s">
        <v>40</v>
      </c>
      <c r="O158" s="69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07" t="s">
        <v>168</v>
      </c>
      <c r="AT158" s="207" t="s">
        <v>220</v>
      </c>
      <c r="AU158" s="207" t="s">
        <v>83</v>
      </c>
      <c r="AY158" s="15" t="s">
        <v>219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5" t="s">
        <v>83</v>
      </c>
      <c r="BK158" s="208">
        <f>ROUND(I158*H158,2)</f>
        <v>0</v>
      </c>
      <c r="BL158" s="15" t="s">
        <v>168</v>
      </c>
      <c r="BM158" s="207" t="s">
        <v>1417</v>
      </c>
    </row>
    <row r="159" spans="1:65" s="13" customFormat="1" ht="11.25">
      <c r="B159" s="221"/>
      <c r="C159" s="222"/>
      <c r="D159" s="211" t="s">
        <v>225</v>
      </c>
      <c r="E159" s="223" t="s">
        <v>1</v>
      </c>
      <c r="F159" s="224" t="s">
        <v>1418</v>
      </c>
      <c r="G159" s="222"/>
      <c r="H159" s="223" t="s">
        <v>1</v>
      </c>
      <c r="I159" s="225"/>
      <c r="J159" s="222"/>
      <c r="K159" s="222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225</v>
      </c>
      <c r="AU159" s="230" t="s">
        <v>83</v>
      </c>
      <c r="AV159" s="13" t="s">
        <v>83</v>
      </c>
      <c r="AW159" s="13" t="s">
        <v>32</v>
      </c>
      <c r="AX159" s="13" t="s">
        <v>75</v>
      </c>
      <c r="AY159" s="230" t="s">
        <v>219</v>
      </c>
    </row>
    <row r="160" spans="1:65" s="12" customFormat="1" ht="11.25">
      <c r="B160" s="209"/>
      <c r="C160" s="210"/>
      <c r="D160" s="211" t="s">
        <v>225</v>
      </c>
      <c r="E160" s="212" t="s">
        <v>273</v>
      </c>
      <c r="F160" s="213" t="s">
        <v>1419</v>
      </c>
      <c r="G160" s="210"/>
      <c r="H160" s="214">
        <v>720</v>
      </c>
      <c r="I160" s="215"/>
      <c r="J160" s="210"/>
      <c r="K160" s="210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225</v>
      </c>
      <c r="AU160" s="220" t="s">
        <v>83</v>
      </c>
      <c r="AV160" s="12" t="s">
        <v>106</v>
      </c>
      <c r="AW160" s="12" t="s">
        <v>32</v>
      </c>
      <c r="AX160" s="12" t="s">
        <v>83</v>
      </c>
      <c r="AY160" s="220" t="s">
        <v>219</v>
      </c>
    </row>
    <row r="161" spans="1:65" s="2" customFormat="1" ht="24" customHeight="1">
      <c r="A161" s="32"/>
      <c r="B161" s="33"/>
      <c r="C161" s="195" t="s">
        <v>275</v>
      </c>
      <c r="D161" s="195" t="s">
        <v>220</v>
      </c>
      <c r="E161" s="196" t="s">
        <v>1420</v>
      </c>
      <c r="F161" s="197" t="s">
        <v>1421</v>
      </c>
      <c r="G161" s="198" t="s">
        <v>510</v>
      </c>
      <c r="H161" s="199">
        <v>10640</v>
      </c>
      <c r="I161" s="200"/>
      <c r="J161" s="201">
        <f>ROUND(I161*H161,2)</f>
        <v>0</v>
      </c>
      <c r="K161" s="202"/>
      <c r="L161" s="37"/>
      <c r="M161" s="203" t="s">
        <v>1</v>
      </c>
      <c r="N161" s="204" t="s">
        <v>40</v>
      </c>
      <c r="O161" s="69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7" t="s">
        <v>168</v>
      </c>
      <c r="AT161" s="207" t="s">
        <v>220</v>
      </c>
      <c r="AU161" s="207" t="s">
        <v>83</v>
      </c>
      <c r="AY161" s="15" t="s">
        <v>219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5" t="s">
        <v>83</v>
      </c>
      <c r="BK161" s="208">
        <f>ROUND(I161*H161,2)</f>
        <v>0</v>
      </c>
      <c r="BL161" s="15" t="s">
        <v>168</v>
      </c>
      <c r="BM161" s="207" t="s">
        <v>1422</v>
      </c>
    </row>
    <row r="162" spans="1:65" s="12" customFormat="1" ht="11.25">
      <c r="B162" s="209"/>
      <c r="C162" s="210"/>
      <c r="D162" s="211" t="s">
        <v>225</v>
      </c>
      <c r="E162" s="212" t="s">
        <v>280</v>
      </c>
      <c r="F162" s="213" t="s">
        <v>1423</v>
      </c>
      <c r="G162" s="210"/>
      <c r="H162" s="214">
        <v>10640</v>
      </c>
      <c r="I162" s="215"/>
      <c r="J162" s="210"/>
      <c r="K162" s="210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225</v>
      </c>
      <c r="AU162" s="220" t="s">
        <v>83</v>
      </c>
      <c r="AV162" s="12" t="s">
        <v>106</v>
      </c>
      <c r="AW162" s="12" t="s">
        <v>32</v>
      </c>
      <c r="AX162" s="12" t="s">
        <v>83</v>
      </c>
      <c r="AY162" s="220" t="s">
        <v>219</v>
      </c>
    </row>
    <row r="163" spans="1:65" s="2" customFormat="1" ht="24" customHeight="1">
      <c r="A163" s="32"/>
      <c r="B163" s="33"/>
      <c r="C163" s="195" t="s">
        <v>285</v>
      </c>
      <c r="D163" s="195" t="s">
        <v>220</v>
      </c>
      <c r="E163" s="196" t="s">
        <v>1424</v>
      </c>
      <c r="F163" s="197" t="s">
        <v>1425</v>
      </c>
      <c r="G163" s="198" t="s">
        <v>510</v>
      </c>
      <c r="H163" s="199">
        <v>294</v>
      </c>
      <c r="I163" s="200"/>
      <c r="J163" s="201">
        <f>ROUND(I163*H163,2)</f>
        <v>0</v>
      </c>
      <c r="K163" s="202"/>
      <c r="L163" s="37"/>
      <c r="M163" s="203" t="s">
        <v>1</v>
      </c>
      <c r="N163" s="204" t="s">
        <v>40</v>
      </c>
      <c r="O163" s="69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7" t="s">
        <v>168</v>
      </c>
      <c r="AT163" s="207" t="s">
        <v>220</v>
      </c>
      <c r="AU163" s="207" t="s">
        <v>83</v>
      </c>
      <c r="AY163" s="15" t="s">
        <v>219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5" t="s">
        <v>83</v>
      </c>
      <c r="BK163" s="208">
        <f>ROUND(I163*H163,2)</f>
        <v>0</v>
      </c>
      <c r="BL163" s="15" t="s">
        <v>168</v>
      </c>
      <c r="BM163" s="207" t="s">
        <v>1426</v>
      </c>
    </row>
    <row r="164" spans="1:65" s="13" customFormat="1" ht="11.25">
      <c r="B164" s="221"/>
      <c r="C164" s="222"/>
      <c r="D164" s="211" t="s">
        <v>225</v>
      </c>
      <c r="E164" s="223" t="s">
        <v>1</v>
      </c>
      <c r="F164" s="224" t="s">
        <v>1405</v>
      </c>
      <c r="G164" s="222"/>
      <c r="H164" s="223" t="s">
        <v>1</v>
      </c>
      <c r="I164" s="225"/>
      <c r="J164" s="222"/>
      <c r="K164" s="222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225</v>
      </c>
      <c r="AU164" s="230" t="s">
        <v>83</v>
      </c>
      <c r="AV164" s="13" t="s">
        <v>83</v>
      </c>
      <c r="AW164" s="13" t="s">
        <v>32</v>
      </c>
      <c r="AX164" s="13" t="s">
        <v>75</v>
      </c>
      <c r="AY164" s="230" t="s">
        <v>219</v>
      </c>
    </row>
    <row r="165" spans="1:65" s="12" customFormat="1" ht="11.25">
      <c r="B165" s="209"/>
      <c r="C165" s="210"/>
      <c r="D165" s="211" t="s">
        <v>225</v>
      </c>
      <c r="E165" s="212" t="s">
        <v>290</v>
      </c>
      <c r="F165" s="213" t="s">
        <v>1427</v>
      </c>
      <c r="G165" s="210"/>
      <c r="H165" s="214">
        <v>150</v>
      </c>
      <c r="I165" s="215"/>
      <c r="J165" s="210"/>
      <c r="K165" s="210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225</v>
      </c>
      <c r="AU165" s="220" t="s">
        <v>83</v>
      </c>
      <c r="AV165" s="12" t="s">
        <v>106</v>
      </c>
      <c r="AW165" s="12" t="s">
        <v>32</v>
      </c>
      <c r="AX165" s="12" t="s">
        <v>75</v>
      </c>
      <c r="AY165" s="220" t="s">
        <v>219</v>
      </c>
    </row>
    <row r="166" spans="1:65" s="13" customFormat="1" ht="11.25">
      <c r="B166" s="221"/>
      <c r="C166" s="222"/>
      <c r="D166" s="211" t="s">
        <v>225</v>
      </c>
      <c r="E166" s="223" t="s">
        <v>1</v>
      </c>
      <c r="F166" s="224" t="s">
        <v>1380</v>
      </c>
      <c r="G166" s="222"/>
      <c r="H166" s="223" t="s">
        <v>1</v>
      </c>
      <c r="I166" s="225"/>
      <c r="J166" s="222"/>
      <c r="K166" s="222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225</v>
      </c>
      <c r="AU166" s="230" t="s">
        <v>83</v>
      </c>
      <c r="AV166" s="13" t="s">
        <v>83</v>
      </c>
      <c r="AW166" s="13" t="s">
        <v>32</v>
      </c>
      <c r="AX166" s="13" t="s">
        <v>75</v>
      </c>
      <c r="AY166" s="230" t="s">
        <v>219</v>
      </c>
    </row>
    <row r="167" spans="1:65" s="12" customFormat="1" ht="11.25">
      <c r="B167" s="209"/>
      <c r="C167" s="210"/>
      <c r="D167" s="211" t="s">
        <v>225</v>
      </c>
      <c r="E167" s="212" t="s">
        <v>1370</v>
      </c>
      <c r="F167" s="213" t="s">
        <v>1428</v>
      </c>
      <c r="G167" s="210"/>
      <c r="H167" s="214">
        <v>144</v>
      </c>
      <c r="I167" s="215"/>
      <c r="J167" s="210"/>
      <c r="K167" s="210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225</v>
      </c>
      <c r="AU167" s="220" t="s">
        <v>83</v>
      </c>
      <c r="AV167" s="12" t="s">
        <v>106</v>
      </c>
      <c r="AW167" s="12" t="s">
        <v>32</v>
      </c>
      <c r="AX167" s="12" t="s">
        <v>75</v>
      </c>
      <c r="AY167" s="220" t="s">
        <v>219</v>
      </c>
    </row>
    <row r="168" spans="1:65" s="12" customFormat="1" ht="11.25">
      <c r="B168" s="209"/>
      <c r="C168" s="210"/>
      <c r="D168" s="211" t="s">
        <v>225</v>
      </c>
      <c r="E168" s="212" t="s">
        <v>1429</v>
      </c>
      <c r="F168" s="213" t="s">
        <v>1430</v>
      </c>
      <c r="G168" s="210"/>
      <c r="H168" s="214">
        <v>294</v>
      </c>
      <c r="I168" s="215"/>
      <c r="J168" s="210"/>
      <c r="K168" s="210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225</v>
      </c>
      <c r="AU168" s="220" t="s">
        <v>83</v>
      </c>
      <c r="AV168" s="12" t="s">
        <v>106</v>
      </c>
      <c r="AW168" s="12" t="s">
        <v>32</v>
      </c>
      <c r="AX168" s="12" t="s">
        <v>83</v>
      </c>
      <c r="AY168" s="220" t="s">
        <v>219</v>
      </c>
    </row>
    <row r="169" spans="1:65" s="2" customFormat="1" ht="24" customHeight="1">
      <c r="A169" s="32"/>
      <c r="B169" s="33"/>
      <c r="C169" s="195" t="s">
        <v>292</v>
      </c>
      <c r="D169" s="195" t="s">
        <v>220</v>
      </c>
      <c r="E169" s="196" t="s">
        <v>1431</v>
      </c>
      <c r="F169" s="197" t="s">
        <v>1432</v>
      </c>
      <c r="G169" s="198" t="s">
        <v>510</v>
      </c>
      <c r="H169" s="199">
        <v>3584</v>
      </c>
      <c r="I169" s="200"/>
      <c r="J169" s="201">
        <f>ROUND(I169*H169,2)</f>
        <v>0</v>
      </c>
      <c r="K169" s="202"/>
      <c r="L169" s="37"/>
      <c r="M169" s="203" t="s">
        <v>1</v>
      </c>
      <c r="N169" s="204" t="s">
        <v>40</v>
      </c>
      <c r="O169" s="69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7" t="s">
        <v>168</v>
      </c>
      <c r="AT169" s="207" t="s">
        <v>220</v>
      </c>
      <c r="AU169" s="207" t="s">
        <v>83</v>
      </c>
      <c r="AY169" s="15" t="s">
        <v>219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5" t="s">
        <v>83</v>
      </c>
      <c r="BK169" s="208">
        <f>ROUND(I169*H169,2)</f>
        <v>0</v>
      </c>
      <c r="BL169" s="15" t="s">
        <v>168</v>
      </c>
      <c r="BM169" s="207" t="s">
        <v>1433</v>
      </c>
    </row>
    <row r="170" spans="1:65" s="13" customFormat="1" ht="11.25">
      <c r="B170" s="221"/>
      <c r="C170" s="222"/>
      <c r="D170" s="211" t="s">
        <v>225</v>
      </c>
      <c r="E170" s="223" t="s">
        <v>1</v>
      </c>
      <c r="F170" s="224" t="s">
        <v>1405</v>
      </c>
      <c r="G170" s="222"/>
      <c r="H170" s="223" t="s">
        <v>1</v>
      </c>
      <c r="I170" s="225"/>
      <c r="J170" s="222"/>
      <c r="K170" s="222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225</v>
      </c>
      <c r="AU170" s="230" t="s">
        <v>83</v>
      </c>
      <c r="AV170" s="13" t="s">
        <v>83</v>
      </c>
      <c r="AW170" s="13" t="s">
        <v>32</v>
      </c>
      <c r="AX170" s="13" t="s">
        <v>75</v>
      </c>
      <c r="AY170" s="230" t="s">
        <v>219</v>
      </c>
    </row>
    <row r="171" spans="1:65" s="12" customFormat="1" ht="11.25">
      <c r="B171" s="209"/>
      <c r="C171" s="210"/>
      <c r="D171" s="211" t="s">
        <v>225</v>
      </c>
      <c r="E171" s="212" t="s">
        <v>296</v>
      </c>
      <c r="F171" s="213" t="s">
        <v>1434</v>
      </c>
      <c r="G171" s="210"/>
      <c r="H171" s="214">
        <v>1568</v>
      </c>
      <c r="I171" s="215"/>
      <c r="J171" s="210"/>
      <c r="K171" s="210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225</v>
      </c>
      <c r="AU171" s="220" t="s">
        <v>83</v>
      </c>
      <c r="AV171" s="12" t="s">
        <v>106</v>
      </c>
      <c r="AW171" s="12" t="s">
        <v>32</v>
      </c>
      <c r="AX171" s="12" t="s">
        <v>75</v>
      </c>
      <c r="AY171" s="220" t="s">
        <v>219</v>
      </c>
    </row>
    <row r="172" spans="1:65" s="13" customFormat="1" ht="11.25">
      <c r="B172" s="221"/>
      <c r="C172" s="222"/>
      <c r="D172" s="211" t="s">
        <v>225</v>
      </c>
      <c r="E172" s="223" t="s">
        <v>1</v>
      </c>
      <c r="F172" s="224" t="s">
        <v>1380</v>
      </c>
      <c r="G172" s="222"/>
      <c r="H172" s="223" t="s">
        <v>1</v>
      </c>
      <c r="I172" s="225"/>
      <c r="J172" s="222"/>
      <c r="K172" s="222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225</v>
      </c>
      <c r="AU172" s="230" t="s">
        <v>83</v>
      </c>
      <c r="AV172" s="13" t="s">
        <v>83</v>
      </c>
      <c r="AW172" s="13" t="s">
        <v>32</v>
      </c>
      <c r="AX172" s="13" t="s">
        <v>75</v>
      </c>
      <c r="AY172" s="230" t="s">
        <v>219</v>
      </c>
    </row>
    <row r="173" spans="1:65" s="12" customFormat="1" ht="11.25">
      <c r="B173" s="209"/>
      <c r="C173" s="210"/>
      <c r="D173" s="211" t="s">
        <v>225</v>
      </c>
      <c r="E173" s="212" t="s">
        <v>1371</v>
      </c>
      <c r="F173" s="213" t="s">
        <v>1435</v>
      </c>
      <c r="G173" s="210"/>
      <c r="H173" s="214">
        <v>2016</v>
      </c>
      <c r="I173" s="215"/>
      <c r="J173" s="210"/>
      <c r="K173" s="210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225</v>
      </c>
      <c r="AU173" s="220" t="s">
        <v>83</v>
      </c>
      <c r="AV173" s="12" t="s">
        <v>106</v>
      </c>
      <c r="AW173" s="12" t="s">
        <v>32</v>
      </c>
      <c r="AX173" s="12" t="s">
        <v>75</v>
      </c>
      <c r="AY173" s="220" t="s">
        <v>219</v>
      </c>
    </row>
    <row r="174" spans="1:65" s="12" customFormat="1" ht="11.25">
      <c r="B174" s="209"/>
      <c r="C174" s="210"/>
      <c r="D174" s="211" t="s">
        <v>225</v>
      </c>
      <c r="E174" s="212" t="s">
        <v>1436</v>
      </c>
      <c r="F174" s="213" t="s">
        <v>1437</v>
      </c>
      <c r="G174" s="210"/>
      <c r="H174" s="214">
        <v>3584</v>
      </c>
      <c r="I174" s="215"/>
      <c r="J174" s="210"/>
      <c r="K174" s="210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225</v>
      </c>
      <c r="AU174" s="220" t="s">
        <v>83</v>
      </c>
      <c r="AV174" s="12" t="s">
        <v>106</v>
      </c>
      <c r="AW174" s="12" t="s">
        <v>32</v>
      </c>
      <c r="AX174" s="12" t="s">
        <v>83</v>
      </c>
      <c r="AY174" s="220" t="s">
        <v>219</v>
      </c>
    </row>
    <row r="175" spans="1:65" s="2" customFormat="1" ht="24" customHeight="1">
      <c r="A175" s="32"/>
      <c r="B175" s="33"/>
      <c r="C175" s="195" t="s">
        <v>298</v>
      </c>
      <c r="D175" s="195" t="s">
        <v>220</v>
      </c>
      <c r="E175" s="196" t="s">
        <v>1438</v>
      </c>
      <c r="F175" s="197" t="s">
        <v>1439</v>
      </c>
      <c r="G175" s="198" t="s">
        <v>510</v>
      </c>
      <c r="H175" s="199">
        <v>36</v>
      </c>
      <c r="I175" s="200"/>
      <c r="J175" s="201">
        <f>ROUND(I175*H175,2)</f>
        <v>0</v>
      </c>
      <c r="K175" s="202"/>
      <c r="L175" s="37"/>
      <c r="M175" s="203" t="s">
        <v>1</v>
      </c>
      <c r="N175" s="204" t="s">
        <v>40</v>
      </c>
      <c r="O175" s="69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07" t="s">
        <v>168</v>
      </c>
      <c r="AT175" s="207" t="s">
        <v>220</v>
      </c>
      <c r="AU175" s="207" t="s">
        <v>83</v>
      </c>
      <c r="AY175" s="15" t="s">
        <v>219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5" t="s">
        <v>83</v>
      </c>
      <c r="BK175" s="208">
        <f>ROUND(I175*H175,2)</f>
        <v>0</v>
      </c>
      <c r="BL175" s="15" t="s">
        <v>168</v>
      </c>
      <c r="BM175" s="207" t="s">
        <v>1440</v>
      </c>
    </row>
    <row r="176" spans="1:65" s="13" customFormat="1" ht="11.25">
      <c r="B176" s="221"/>
      <c r="C176" s="222"/>
      <c r="D176" s="211" t="s">
        <v>225</v>
      </c>
      <c r="E176" s="223" t="s">
        <v>1</v>
      </c>
      <c r="F176" s="224" t="s">
        <v>1380</v>
      </c>
      <c r="G176" s="222"/>
      <c r="H176" s="223" t="s">
        <v>1</v>
      </c>
      <c r="I176" s="225"/>
      <c r="J176" s="222"/>
      <c r="K176" s="222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225</v>
      </c>
      <c r="AU176" s="230" t="s">
        <v>83</v>
      </c>
      <c r="AV176" s="13" t="s">
        <v>83</v>
      </c>
      <c r="AW176" s="13" t="s">
        <v>32</v>
      </c>
      <c r="AX176" s="13" t="s">
        <v>75</v>
      </c>
      <c r="AY176" s="230" t="s">
        <v>219</v>
      </c>
    </row>
    <row r="177" spans="1:65" s="12" customFormat="1" ht="11.25">
      <c r="B177" s="209"/>
      <c r="C177" s="210"/>
      <c r="D177" s="211" t="s">
        <v>225</v>
      </c>
      <c r="E177" s="212" t="s">
        <v>303</v>
      </c>
      <c r="F177" s="213" t="s">
        <v>1441</v>
      </c>
      <c r="G177" s="210"/>
      <c r="H177" s="214">
        <v>36</v>
      </c>
      <c r="I177" s="215"/>
      <c r="J177" s="210"/>
      <c r="K177" s="210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225</v>
      </c>
      <c r="AU177" s="220" t="s">
        <v>83</v>
      </c>
      <c r="AV177" s="12" t="s">
        <v>106</v>
      </c>
      <c r="AW177" s="12" t="s">
        <v>32</v>
      </c>
      <c r="AX177" s="12" t="s">
        <v>83</v>
      </c>
      <c r="AY177" s="220" t="s">
        <v>219</v>
      </c>
    </row>
    <row r="178" spans="1:65" s="2" customFormat="1" ht="24" customHeight="1">
      <c r="A178" s="32"/>
      <c r="B178" s="33"/>
      <c r="C178" s="195" t="s">
        <v>305</v>
      </c>
      <c r="D178" s="195" t="s">
        <v>220</v>
      </c>
      <c r="E178" s="196" t="s">
        <v>1442</v>
      </c>
      <c r="F178" s="197" t="s">
        <v>1443</v>
      </c>
      <c r="G178" s="198" t="s">
        <v>510</v>
      </c>
      <c r="H178" s="199">
        <v>196</v>
      </c>
      <c r="I178" s="200"/>
      <c r="J178" s="201">
        <f>ROUND(I178*H178,2)</f>
        <v>0</v>
      </c>
      <c r="K178" s="202"/>
      <c r="L178" s="37"/>
      <c r="M178" s="203" t="s">
        <v>1</v>
      </c>
      <c r="N178" s="204" t="s">
        <v>40</v>
      </c>
      <c r="O178" s="69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07" t="s">
        <v>168</v>
      </c>
      <c r="AT178" s="207" t="s">
        <v>220</v>
      </c>
      <c r="AU178" s="207" t="s">
        <v>83</v>
      </c>
      <c r="AY178" s="15" t="s">
        <v>219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5" t="s">
        <v>83</v>
      </c>
      <c r="BK178" s="208">
        <f>ROUND(I178*H178,2)</f>
        <v>0</v>
      </c>
      <c r="BL178" s="15" t="s">
        <v>168</v>
      </c>
      <c r="BM178" s="207" t="s">
        <v>1444</v>
      </c>
    </row>
    <row r="179" spans="1:65" s="13" customFormat="1" ht="11.25">
      <c r="B179" s="221"/>
      <c r="C179" s="222"/>
      <c r="D179" s="211" t="s">
        <v>225</v>
      </c>
      <c r="E179" s="223" t="s">
        <v>1</v>
      </c>
      <c r="F179" s="224" t="s">
        <v>1380</v>
      </c>
      <c r="G179" s="222"/>
      <c r="H179" s="223" t="s">
        <v>1</v>
      </c>
      <c r="I179" s="225"/>
      <c r="J179" s="222"/>
      <c r="K179" s="222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225</v>
      </c>
      <c r="AU179" s="230" t="s">
        <v>83</v>
      </c>
      <c r="AV179" s="13" t="s">
        <v>83</v>
      </c>
      <c r="AW179" s="13" t="s">
        <v>32</v>
      </c>
      <c r="AX179" s="13" t="s">
        <v>75</v>
      </c>
      <c r="AY179" s="230" t="s">
        <v>219</v>
      </c>
    </row>
    <row r="180" spans="1:65" s="12" customFormat="1" ht="11.25">
      <c r="B180" s="209"/>
      <c r="C180" s="210"/>
      <c r="D180" s="211" t="s">
        <v>225</v>
      </c>
      <c r="E180" s="212" t="s">
        <v>310</v>
      </c>
      <c r="F180" s="213" t="s">
        <v>1445</v>
      </c>
      <c r="G180" s="210"/>
      <c r="H180" s="214">
        <v>196</v>
      </c>
      <c r="I180" s="215"/>
      <c r="J180" s="210"/>
      <c r="K180" s="210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225</v>
      </c>
      <c r="AU180" s="220" t="s">
        <v>83</v>
      </c>
      <c r="AV180" s="12" t="s">
        <v>106</v>
      </c>
      <c r="AW180" s="12" t="s">
        <v>32</v>
      </c>
      <c r="AX180" s="12" t="s">
        <v>83</v>
      </c>
      <c r="AY180" s="220" t="s">
        <v>219</v>
      </c>
    </row>
    <row r="181" spans="1:65" s="2" customFormat="1" ht="24" customHeight="1">
      <c r="A181" s="32"/>
      <c r="B181" s="33"/>
      <c r="C181" s="195" t="s">
        <v>311</v>
      </c>
      <c r="D181" s="195" t="s">
        <v>220</v>
      </c>
      <c r="E181" s="196" t="s">
        <v>1446</v>
      </c>
      <c r="F181" s="197" t="s">
        <v>1447</v>
      </c>
      <c r="G181" s="198" t="s">
        <v>510</v>
      </c>
      <c r="H181" s="199">
        <v>18</v>
      </c>
      <c r="I181" s="200"/>
      <c r="J181" s="201">
        <f>ROUND(I181*H181,2)</f>
        <v>0</v>
      </c>
      <c r="K181" s="202"/>
      <c r="L181" s="37"/>
      <c r="M181" s="203" t="s">
        <v>1</v>
      </c>
      <c r="N181" s="204" t="s">
        <v>40</v>
      </c>
      <c r="O181" s="69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07" t="s">
        <v>168</v>
      </c>
      <c r="AT181" s="207" t="s">
        <v>220</v>
      </c>
      <c r="AU181" s="207" t="s">
        <v>83</v>
      </c>
      <c r="AY181" s="15" t="s">
        <v>219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5" t="s">
        <v>83</v>
      </c>
      <c r="BK181" s="208">
        <f>ROUND(I181*H181,2)</f>
        <v>0</v>
      </c>
      <c r="BL181" s="15" t="s">
        <v>168</v>
      </c>
      <c r="BM181" s="207" t="s">
        <v>1448</v>
      </c>
    </row>
    <row r="182" spans="1:65" s="13" customFormat="1" ht="11.25">
      <c r="B182" s="221"/>
      <c r="C182" s="222"/>
      <c r="D182" s="211" t="s">
        <v>225</v>
      </c>
      <c r="E182" s="223" t="s">
        <v>1</v>
      </c>
      <c r="F182" s="224" t="s">
        <v>1380</v>
      </c>
      <c r="G182" s="222"/>
      <c r="H182" s="223" t="s">
        <v>1</v>
      </c>
      <c r="I182" s="225"/>
      <c r="J182" s="222"/>
      <c r="K182" s="222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225</v>
      </c>
      <c r="AU182" s="230" t="s">
        <v>83</v>
      </c>
      <c r="AV182" s="13" t="s">
        <v>83</v>
      </c>
      <c r="AW182" s="13" t="s">
        <v>32</v>
      </c>
      <c r="AX182" s="13" t="s">
        <v>75</v>
      </c>
      <c r="AY182" s="230" t="s">
        <v>219</v>
      </c>
    </row>
    <row r="183" spans="1:65" s="12" customFormat="1" ht="11.25">
      <c r="B183" s="209"/>
      <c r="C183" s="210"/>
      <c r="D183" s="211" t="s">
        <v>225</v>
      </c>
      <c r="E183" s="212" t="s">
        <v>315</v>
      </c>
      <c r="F183" s="213" t="s">
        <v>1449</v>
      </c>
      <c r="G183" s="210"/>
      <c r="H183" s="214">
        <v>18</v>
      </c>
      <c r="I183" s="215"/>
      <c r="J183" s="210"/>
      <c r="K183" s="210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225</v>
      </c>
      <c r="AU183" s="220" t="s">
        <v>83</v>
      </c>
      <c r="AV183" s="12" t="s">
        <v>106</v>
      </c>
      <c r="AW183" s="12" t="s">
        <v>32</v>
      </c>
      <c r="AX183" s="12" t="s">
        <v>83</v>
      </c>
      <c r="AY183" s="220" t="s">
        <v>219</v>
      </c>
    </row>
    <row r="184" spans="1:65" s="2" customFormat="1" ht="24" customHeight="1">
      <c r="A184" s="32"/>
      <c r="B184" s="33"/>
      <c r="C184" s="195" t="s">
        <v>317</v>
      </c>
      <c r="D184" s="195" t="s">
        <v>220</v>
      </c>
      <c r="E184" s="196" t="s">
        <v>1450</v>
      </c>
      <c r="F184" s="197" t="s">
        <v>1451</v>
      </c>
      <c r="G184" s="198" t="s">
        <v>510</v>
      </c>
      <c r="H184" s="199">
        <v>18</v>
      </c>
      <c r="I184" s="200"/>
      <c r="J184" s="201">
        <f>ROUND(I184*H184,2)</f>
        <v>0</v>
      </c>
      <c r="K184" s="202"/>
      <c r="L184" s="37"/>
      <c r="M184" s="203" t="s">
        <v>1</v>
      </c>
      <c r="N184" s="204" t="s">
        <v>40</v>
      </c>
      <c r="O184" s="69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07" t="s">
        <v>168</v>
      </c>
      <c r="AT184" s="207" t="s">
        <v>220</v>
      </c>
      <c r="AU184" s="207" t="s">
        <v>83</v>
      </c>
      <c r="AY184" s="15" t="s">
        <v>219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5" t="s">
        <v>83</v>
      </c>
      <c r="BK184" s="208">
        <f>ROUND(I184*H184,2)</f>
        <v>0</v>
      </c>
      <c r="BL184" s="15" t="s">
        <v>168</v>
      </c>
      <c r="BM184" s="207" t="s">
        <v>1452</v>
      </c>
    </row>
    <row r="185" spans="1:65" s="12" customFormat="1" ht="11.25">
      <c r="B185" s="209"/>
      <c r="C185" s="210"/>
      <c r="D185" s="211" t="s">
        <v>225</v>
      </c>
      <c r="E185" s="212" t="s">
        <v>322</v>
      </c>
      <c r="F185" s="213" t="s">
        <v>1449</v>
      </c>
      <c r="G185" s="210"/>
      <c r="H185" s="214">
        <v>18</v>
      </c>
      <c r="I185" s="215"/>
      <c r="J185" s="210"/>
      <c r="K185" s="210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225</v>
      </c>
      <c r="AU185" s="220" t="s">
        <v>83</v>
      </c>
      <c r="AV185" s="12" t="s">
        <v>106</v>
      </c>
      <c r="AW185" s="12" t="s">
        <v>32</v>
      </c>
      <c r="AX185" s="12" t="s">
        <v>83</v>
      </c>
      <c r="AY185" s="220" t="s">
        <v>219</v>
      </c>
    </row>
    <row r="186" spans="1:65" s="2" customFormat="1" ht="24" customHeight="1">
      <c r="A186" s="32"/>
      <c r="B186" s="33"/>
      <c r="C186" s="195" t="s">
        <v>8</v>
      </c>
      <c r="D186" s="195" t="s">
        <v>220</v>
      </c>
      <c r="E186" s="196" t="s">
        <v>1453</v>
      </c>
      <c r="F186" s="197" t="s">
        <v>1454</v>
      </c>
      <c r="G186" s="198" t="s">
        <v>510</v>
      </c>
      <c r="H186" s="199">
        <v>196</v>
      </c>
      <c r="I186" s="200"/>
      <c r="J186" s="201">
        <f>ROUND(I186*H186,2)</f>
        <v>0</v>
      </c>
      <c r="K186" s="202"/>
      <c r="L186" s="37"/>
      <c r="M186" s="203" t="s">
        <v>1</v>
      </c>
      <c r="N186" s="204" t="s">
        <v>40</v>
      </c>
      <c r="O186" s="69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7" t="s">
        <v>168</v>
      </c>
      <c r="AT186" s="207" t="s">
        <v>220</v>
      </c>
      <c r="AU186" s="207" t="s">
        <v>83</v>
      </c>
      <c r="AY186" s="15" t="s">
        <v>219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5" t="s">
        <v>83</v>
      </c>
      <c r="BK186" s="208">
        <f>ROUND(I186*H186,2)</f>
        <v>0</v>
      </c>
      <c r="BL186" s="15" t="s">
        <v>168</v>
      </c>
      <c r="BM186" s="207" t="s">
        <v>1455</v>
      </c>
    </row>
    <row r="187" spans="1:65" s="12" customFormat="1" ht="11.25">
      <c r="B187" s="209"/>
      <c r="C187" s="210"/>
      <c r="D187" s="211" t="s">
        <v>225</v>
      </c>
      <c r="E187" s="212" t="s">
        <v>1456</v>
      </c>
      <c r="F187" s="213" t="s">
        <v>1445</v>
      </c>
      <c r="G187" s="210"/>
      <c r="H187" s="214">
        <v>196</v>
      </c>
      <c r="I187" s="215"/>
      <c r="J187" s="210"/>
      <c r="K187" s="210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225</v>
      </c>
      <c r="AU187" s="220" t="s">
        <v>83</v>
      </c>
      <c r="AV187" s="12" t="s">
        <v>106</v>
      </c>
      <c r="AW187" s="12" t="s">
        <v>32</v>
      </c>
      <c r="AX187" s="12" t="s">
        <v>83</v>
      </c>
      <c r="AY187" s="220" t="s">
        <v>219</v>
      </c>
    </row>
    <row r="188" spans="1:65" s="2" customFormat="1" ht="24" customHeight="1">
      <c r="A188" s="32"/>
      <c r="B188" s="33"/>
      <c r="C188" s="195" t="s">
        <v>327</v>
      </c>
      <c r="D188" s="195" t="s">
        <v>220</v>
      </c>
      <c r="E188" s="196" t="s">
        <v>1457</v>
      </c>
      <c r="F188" s="197" t="s">
        <v>1458</v>
      </c>
      <c r="G188" s="198" t="s">
        <v>510</v>
      </c>
      <c r="H188" s="199">
        <v>196</v>
      </c>
      <c r="I188" s="200"/>
      <c r="J188" s="201">
        <f>ROUND(I188*H188,2)</f>
        <v>0</v>
      </c>
      <c r="K188" s="202"/>
      <c r="L188" s="37"/>
      <c r="M188" s="203" t="s">
        <v>1</v>
      </c>
      <c r="N188" s="204" t="s">
        <v>40</v>
      </c>
      <c r="O188" s="69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07" t="s">
        <v>168</v>
      </c>
      <c r="AT188" s="207" t="s">
        <v>220</v>
      </c>
      <c r="AU188" s="207" t="s">
        <v>83</v>
      </c>
      <c r="AY188" s="15" t="s">
        <v>219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5" t="s">
        <v>83</v>
      </c>
      <c r="BK188" s="208">
        <f>ROUND(I188*H188,2)</f>
        <v>0</v>
      </c>
      <c r="BL188" s="15" t="s">
        <v>168</v>
      </c>
      <c r="BM188" s="207" t="s">
        <v>1459</v>
      </c>
    </row>
    <row r="189" spans="1:65" s="12" customFormat="1" ht="11.25">
      <c r="B189" s="209"/>
      <c r="C189" s="210"/>
      <c r="D189" s="211" t="s">
        <v>225</v>
      </c>
      <c r="E189" s="212" t="s">
        <v>331</v>
      </c>
      <c r="F189" s="213" t="s">
        <v>1445</v>
      </c>
      <c r="G189" s="210"/>
      <c r="H189" s="214">
        <v>196</v>
      </c>
      <c r="I189" s="215"/>
      <c r="J189" s="210"/>
      <c r="K189" s="210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225</v>
      </c>
      <c r="AU189" s="220" t="s">
        <v>83</v>
      </c>
      <c r="AV189" s="12" t="s">
        <v>106</v>
      </c>
      <c r="AW189" s="12" t="s">
        <v>32</v>
      </c>
      <c r="AX189" s="12" t="s">
        <v>83</v>
      </c>
      <c r="AY189" s="220" t="s">
        <v>219</v>
      </c>
    </row>
    <row r="190" spans="1:65" s="2" customFormat="1" ht="24" customHeight="1">
      <c r="A190" s="32"/>
      <c r="B190" s="33"/>
      <c r="C190" s="195" t="s">
        <v>333</v>
      </c>
      <c r="D190" s="195" t="s">
        <v>220</v>
      </c>
      <c r="E190" s="196" t="s">
        <v>1460</v>
      </c>
      <c r="F190" s="197" t="s">
        <v>1461</v>
      </c>
      <c r="G190" s="198" t="s">
        <v>510</v>
      </c>
      <c r="H190" s="199">
        <v>25</v>
      </c>
      <c r="I190" s="200"/>
      <c r="J190" s="201">
        <f>ROUND(I190*H190,2)</f>
        <v>0</v>
      </c>
      <c r="K190" s="202"/>
      <c r="L190" s="37"/>
      <c r="M190" s="203" t="s">
        <v>1</v>
      </c>
      <c r="N190" s="204" t="s">
        <v>40</v>
      </c>
      <c r="O190" s="69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07" t="s">
        <v>168</v>
      </c>
      <c r="AT190" s="207" t="s">
        <v>220</v>
      </c>
      <c r="AU190" s="207" t="s">
        <v>83</v>
      </c>
      <c r="AY190" s="15" t="s">
        <v>219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5" t="s">
        <v>83</v>
      </c>
      <c r="BK190" s="208">
        <f>ROUND(I190*H190,2)</f>
        <v>0</v>
      </c>
      <c r="BL190" s="15" t="s">
        <v>168</v>
      </c>
      <c r="BM190" s="207" t="s">
        <v>1462</v>
      </c>
    </row>
    <row r="191" spans="1:65" s="12" customFormat="1" ht="11.25">
      <c r="B191" s="209"/>
      <c r="C191" s="210"/>
      <c r="D191" s="211" t="s">
        <v>225</v>
      </c>
      <c r="E191" s="212" t="s">
        <v>338</v>
      </c>
      <c r="F191" s="213" t="s">
        <v>403</v>
      </c>
      <c r="G191" s="210"/>
      <c r="H191" s="214">
        <v>25</v>
      </c>
      <c r="I191" s="215"/>
      <c r="J191" s="210"/>
      <c r="K191" s="210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225</v>
      </c>
      <c r="AU191" s="220" t="s">
        <v>83</v>
      </c>
      <c r="AV191" s="12" t="s">
        <v>106</v>
      </c>
      <c r="AW191" s="12" t="s">
        <v>32</v>
      </c>
      <c r="AX191" s="12" t="s">
        <v>83</v>
      </c>
      <c r="AY191" s="220" t="s">
        <v>219</v>
      </c>
    </row>
    <row r="192" spans="1:65" s="2" customFormat="1" ht="24" customHeight="1">
      <c r="A192" s="32"/>
      <c r="B192" s="33"/>
      <c r="C192" s="195" t="s">
        <v>340</v>
      </c>
      <c r="D192" s="195" t="s">
        <v>220</v>
      </c>
      <c r="E192" s="196" t="s">
        <v>1463</v>
      </c>
      <c r="F192" s="197" t="s">
        <v>1464</v>
      </c>
      <c r="G192" s="198" t="s">
        <v>510</v>
      </c>
      <c r="H192" s="199">
        <v>25</v>
      </c>
      <c r="I192" s="200"/>
      <c r="J192" s="201">
        <f>ROUND(I192*H192,2)</f>
        <v>0</v>
      </c>
      <c r="K192" s="202"/>
      <c r="L192" s="37"/>
      <c r="M192" s="203" t="s">
        <v>1</v>
      </c>
      <c r="N192" s="204" t="s">
        <v>40</v>
      </c>
      <c r="O192" s="69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07" t="s">
        <v>168</v>
      </c>
      <c r="AT192" s="207" t="s">
        <v>220</v>
      </c>
      <c r="AU192" s="207" t="s">
        <v>83</v>
      </c>
      <c r="AY192" s="15" t="s">
        <v>219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5" t="s">
        <v>83</v>
      </c>
      <c r="BK192" s="208">
        <f>ROUND(I192*H192,2)</f>
        <v>0</v>
      </c>
      <c r="BL192" s="15" t="s">
        <v>168</v>
      </c>
      <c r="BM192" s="207" t="s">
        <v>1465</v>
      </c>
    </row>
    <row r="193" spans="1:51" s="12" customFormat="1" ht="11.25">
      <c r="B193" s="209"/>
      <c r="C193" s="210"/>
      <c r="D193" s="211" t="s">
        <v>225</v>
      </c>
      <c r="E193" s="212" t="s">
        <v>345</v>
      </c>
      <c r="F193" s="213" t="s">
        <v>403</v>
      </c>
      <c r="G193" s="210"/>
      <c r="H193" s="214">
        <v>25</v>
      </c>
      <c r="I193" s="215"/>
      <c r="J193" s="210"/>
      <c r="K193" s="210"/>
      <c r="L193" s="216"/>
      <c r="M193" s="242"/>
      <c r="N193" s="243"/>
      <c r="O193" s="243"/>
      <c r="P193" s="243"/>
      <c r="Q193" s="243"/>
      <c r="R193" s="243"/>
      <c r="S193" s="243"/>
      <c r="T193" s="244"/>
      <c r="AT193" s="220" t="s">
        <v>225</v>
      </c>
      <c r="AU193" s="220" t="s">
        <v>83</v>
      </c>
      <c r="AV193" s="12" t="s">
        <v>106</v>
      </c>
      <c r="AW193" s="12" t="s">
        <v>32</v>
      </c>
      <c r="AX193" s="12" t="s">
        <v>83</v>
      </c>
      <c r="AY193" s="220" t="s">
        <v>219</v>
      </c>
    </row>
    <row r="194" spans="1:51" s="2" customFormat="1" ht="6.95" customHeight="1">
      <c r="A194" s="32"/>
      <c r="B194" s="52"/>
      <c r="C194" s="53"/>
      <c r="D194" s="53"/>
      <c r="E194" s="53"/>
      <c r="F194" s="53"/>
      <c r="G194" s="53"/>
      <c r="H194" s="53"/>
      <c r="I194" s="152"/>
      <c r="J194" s="53"/>
      <c r="K194" s="53"/>
      <c r="L194" s="37"/>
      <c r="M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</row>
  </sheetData>
  <sheetProtection algorithmName="SHA-512" hashValue="1H23KV0eL9w/0wjEI6NUi9zH8Vq9J0ETl4MfOsEOL4VVjZuZmX8fjmat9xBzRHWZ8DALi3nVe5P6owrIt/AXtg==" saltValue="4EpfqO3oWfBLo7tf6pDX6zSWtQ7qaKYQZH+LLb/XZ156Hb6w1jIlzhIMPkQxVEcTJ3ZaWiu2Klippm8Z/XqzCw==" spinCount="100000" sheet="1" objects="1" scenarios="1" formatColumns="0" formatRows="0" autoFilter="0"/>
  <autoFilter ref="C116:K193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1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91</v>
      </c>
    </row>
    <row r="4" spans="1:46" s="1" customFormat="1" ht="24.95" customHeight="1">
      <c r="B4" s="18"/>
      <c r="D4" s="111" t="s">
        <v>109</v>
      </c>
      <c r="I4" s="106"/>
      <c r="L4" s="18"/>
      <c r="M4" s="112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3" t="s">
        <v>16</v>
      </c>
      <c r="I6" s="106"/>
      <c r="L6" s="18"/>
    </row>
    <row r="7" spans="1:46" s="1" customFormat="1" ht="16.5" customHeight="1">
      <c r="B7" s="18"/>
      <c r="E7" s="291" t="str">
        <f>'Rekapitulace stavby'!K6</f>
        <v>Modernizace silnice III/3542 Česká Rybná – půtah</v>
      </c>
      <c r="F7" s="292"/>
      <c r="G7" s="292"/>
      <c r="H7" s="292"/>
      <c r="I7" s="106"/>
      <c r="L7" s="18"/>
    </row>
    <row r="8" spans="1:46" s="2" customFormat="1" ht="12" customHeight="1">
      <c r="A8" s="32"/>
      <c r="B8" s="37"/>
      <c r="C8" s="32"/>
      <c r="D8" s="113" t="s">
        <v>118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3" t="s">
        <v>1466</v>
      </c>
      <c r="F9" s="294"/>
      <c r="G9" s="294"/>
      <c r="H9" s="294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3" t="s">
        <v>20</v>
      </c>
      <c r="E12" s="32"/>
      <c r="F12" s="115" t="s">
        <v>21</v>
      </c>
      <c r="G12" s="32"/>
      <c r="H12" s="32"/>
      <c r="I12" s="116" t="s">
        <v>22</v>
      </c>
      <c r="J12" s="117" t="str">
        <f>'Rekapitulace stavby'!AN8</f>
        <v>4. 6. 2020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3" t="s">
        <v>24</v>
      </c>
      <c r="E14" s="32"/>
      <c r="F14" s="32"/>
      <c r="G14" s="32"/>
      <c r="H14" s="32"/>
      <c r="I14" s="116" t="s">
        <v>25</v>
      </c>
      <c r="J14" s="115" t="str">
        <f>IF('Rekapitulace stavby'!AN10="","",'Rekapitulace stavby'!AN10)</f>
        <v>00085031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a údržba silnic Pardubického kraje</v>
      </c>
      <c r="F15" s="32"/>
      <c r="G15" s="32"/>
      <c r="H15" s="32"/>
      <c r="I15" s="116" t="s">
        <v>28</v>
      </c>
      <c r="J15" s="115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5" t="str">
        <f>'Rekapitulace stavby'!E14</f>
        <v>Vyplň údaj</v>
      </c>
      <c r="F18" s="296"/>
      <c r="G18" s="296"/>
      <c r="H18" s="296"/>
      <c r="I18" s="116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25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28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3" t="s">
        <v>33</v>
      </c>
      <c r="E23" s="32"/>
      <c r="F23" s="32"/>
      <c r="G23" s="32"/>
      <c r="H23" s="32"/>
      <c r="I23" s="116" t="s">
        <v>25</v>
      </c>
      <c r="J23" s="115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tr">
        <f>IF('Rekapitulace stavby'!E20="","",'Rekapitulace stavby'!E20)</f>
        <v xml:space="preserve"> </v>
      </c>
      <c r="F24" s="32"/>
      <c r="G24" s="32"/>
      <c r="H24" s="32"/>
      <c r="I24" s="116" t="s">
        <v>28</v>
      </c>
      <c r="J24" s="115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3" t="s">
        <v>34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3"/>
      <c r="E29" s="123"/>
      <c r="F29" s="123"/>
      <c r="G29" s="123"/>
      <c r="H29" s="123"/>
      <c r="I29" s="124"/>
      <c r="J29" s="123"/>
      <c r="K29" s="123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5" t="s">
        <v>35</v>
      </c>
      <c r="E30" s="32"/>
      <c r="F30" s="32"/>
      <c r="G30" s="32"/>
      <c r="H30" s="32"/>
      <c r="I30" s="114"/>
      <c r="J30" s="126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3"/>
      <c r="E31" s="123"/>
      <c r="F31" s="123"/>
      <c r="G31" s="123"/>
      <c r="H31" s="123"/>
      <c r="I31" s="124"/>
      <c r="J31" s="123"/>
      <c r="K31" s="123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7" t="s">
        <v>37</v>
      </c>
      <c r="G32" s="32"/>
      <c r="H32" s="32"/>
      <c r="I32" s="128" t="s">
        <v>36</v>
      </c>
      <c r="J32" s="127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9" t="s">
        <v>39</v>
      </c>
      <c r="E33" s="113" t="s">
        <v>40</v>
      </c>
      <c r="F33" s="130">
        <f>ROUND((SUM(BE123:BE211)),  2)</f>
        <v>0</v>
      </c>
      <c r="G33" s="32"/>
      <c r="H33" s="32"/>
      <c r="I33" s="131">
        <v>0.21</v>
      </c>
      <c r="J33" s="130">
        <f>ROUND(((SUM(BE123:BE211))*I33),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41</v>
      </c>
      <c r="F34" s="130">
        <f>ROUND((SUM(BF123:BF211)),  2)</f>
        <v>0</v>
      </c>
      <c r="G34" s="32"/>
      <c r="H34" s="32"/>
      <c r="I34" s="131">
        <v>0.15</v>
      </c>
      <c r="J34" s="130">
        <f>ROUND(((SUM(BF123:BF211))*I34),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42</v>
      </c>
      <c r="F35" s="130">
        <f>ROUND((SUM(BG123:BG211)),  2)</f>
        <v>0</v>
      </c>
      <c r="G35" s="32"/>
      <c r="H35" s="32"/>
      <c r="I35" s="131">
        <v>0.21</v>
      </c>
      <c r="J35" s="130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43</v>
      </c>
      <c r="F36" s="130">
        <f>ROUND((SUM(BH123:BH211)),  2)</f>
        <v>0</v>
      </c>
      <c r="G36" s="32"/>
      <c r="H36" s="32"/>
      <c r="I36" s="131">
        <v>0.15</v>
      </c>
      <c r="J36" s="130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44</v>
      </c>
      <c r="F37" s="130">
        <f>ROUND((SUM(BI123:BI211)),  2)</f>
        <v>0</v>
      </c>
      <c r="G37" s="32"/>
      <c r="H37" s="32"/>
      <c r="I37" s="131">
        <v>0</v>
      </c>
      <c r="J37" s="130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2"/>
      <c r="D39" s="133" t="s">
        <v>45</v>
      </c>
      <c r="E39" s="134"/>
      <c r="F39" s="134"/>
      <c r="G39" s="135" t="s">
        <v>46</v>
      </c>
      <c r="H39" s="136" t="s">
        <v>47</v>
      </c>
      <c r="I39" s="137"/>
      <c r="J39" s="138">
        <f>SUM(J30:J37)</f>
        <v>0</v>
      </c>
      <c r="K39" s="13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40" t="s">
        <v>48</v>
      </c>
      <c r="E50" s="141"/>
      <c r="F50" s="141"/>
      <c r="G50" s="140" t="s">
        <v>49</v>
      </c>
      <c r="H50" s="141"/>
      <c r="I50" s="142"/>
      <c r="J50" s="141"/>
      <c r="K50" s="14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43" t="s">
        <v>50</v>
      </c>
      <c r="E61" s="144"/>
      <c r="F61" s="145" t="s">
        <v>51</v>
      </c>
      <c r="G61" s="143" t="s">
        <v>50</v>
      </c>
      <c r="H61" s="144"/>
      <c r="I61" s="146"/>
      <c r="J61" s="147" t="s">
        <v>51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40" t="s">
        <v>52</v>
      </c>
      <c r="E65" s="148"/>
      <c r="F65" s="148"/>
      <c r="G65" s="140" t="s">
        <v>53</v>
      </c>
      <c r="H65" s="148"/>
      <c r="I65" s="149"/>
      <c r="J65" s="148"/>
      <c r="K65" s="14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43" t="s">
        <v>50</v>
      </c>
      <c r="E76" s="144"/>
      <c r="F76" s="145" t="s">
        <v>51</v>
      </c>
      <c r="G76" s="143" t="s">
        <v>50</v>
      </c>
      <c r="H76" s="144"/>
      <c r="I76" s="146"/>
      <c r="J76" s="147" t="s">
        <v>51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194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8" t="str">
        <f>E7</f>
        <v>Modernizace silnice III/3542 Česká Rybná – půtah</v>
      </c>
      <c r="F85" s="299"/>
      <c r="G85" s="299"/>
      <c r="H85" s="299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118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0" t="str">
        <f>E9</f>
        <v>SO 301 - stoka A</v>
      </c>
      <c r="F87" s="300"/>
      <c r="G87" s="300"/>
      <c r="H87" s="300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6" t="s">
        <v>22</v>
      </c>
      <c r="J89" s="64" t="str">
        <f>IF(J12="","",J12)</f>
        <v>4. 6. 2020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a údržba silnic Pardubického kraje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195</v>
      </c>
      <c r="D94" s="157"/>
      <c r="E94" s="157"/>
      <c r="F94" s="157"/>
      <c r="G94" s="157"/>
      <c r="H94" s="157"/>
      <c r="I94" s="158"/>
      <c r="J94" s="159" t="s">
        <v>196</v>
      </c>
      <c r="K94" s="15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197</v>
      </c>
      <c r="D96" s="34"/>
      <c r="E96" s="34"/>
      <c r="F96" s="34"/>
      <c r="G96" s="34"/>
      <c r="H96" s="34"/>
      <c r="I96" s="114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1:31" s="9" customFormat="1" ht="24.95" customHeight="1">
      <c r="B97" s="161"/>
      <c r="C97" s="162"/>
      <c r="D97" s="163" t="s">
        <v>198</v>
      </c>
      <c r="E97" s="164"/>
      <c r="F97" s="164"/>
      <c r="G97" s="164"/>
      <c r="H97" s="164"/>
      <c r="I97" s="165"/>
      <c r="J97" s="166">
        <f>J124</f>
        <v>0</v>
      </c>
      <c r="K97" s="162"/>
      <c r="L97" s="167"/>
    </row>
    <row r="98" spans="1:31" s="9" customFormat="1" ht="24.95" customHeight="1">
      <c r="B98" s="161"/>
      <c r="C98" s="162"/>
      <c r="D98" s="163" t="s">
        <v>199</v>
      </c>
      <c r="E98" s="164"/>
      <c r="F98" s="164"/>
      <c r="G98" s="164"/>
      <c r="H98" s="164"/>
      <c r="I98" s="165"/>
      <c r="J98" s="166">
        <f>J170</f>
        <v>0</v>
      </c>
      <c r="K98" s="162"/>
      <c r="L98" s="167"/>
    </row>
    <row r="99" spans="1:31" s="9" customFormat="1" ht="24.95" customHeight="1">
      <c r="B99" s="161"/>
      <c r="C99" s="162"/>
      <c r="D99" s="163" t="s">
        <v>1467</v>
      </c>
      <c r="E99" s="164"/>
      <c r="F99" s="164"/>
      <c r="G99" s="164"/>
      <c r="H99" s="164"/>
      <c r="I99" s="165"/>
      <c r="J99" s="166">
        <f>J172</f>
        <v>0</v>
      </c>
      <c r="K99" s="162"/>
      <c r="L99" s="167"/>
    </row>
    <row r="100" spans="1:31" s="9" customFormat="1" ht="24.95" customHeight="1">
      <c r="B100" s="161"/>
      <c r="C100" s="162"/>
      <c r="D100" s="163" t="s">
        <v>1468</v>
      </c>
      <c r="E100" s="164"/>
      <c r="F100" s="164"/>
      <c r="G100" s="164"/>
      <c r="H100" s="164"/>
      <c r="I100" s="165"/>
      <c r="J100" s="166">
        <f>J176</f>
        <v>0</v>
      </c>
      <c r="K100" s="162"/>
      <c r="L100" s="167"/>
    </row>
    <row r="101" spans="1:31" s="9" customFormat="1" ht="24.95" customHeight="1">
      <c r="B101" s="161"/>
      <c r="C101" s="162"/>
      <c r="D101" s="163" t="s">
        <v>1469</v>
      </c>
      <c r="E101" s="164"/>
      <c r="F101" s="164"/>
      <c r="G101" s="164"/>
      <c r="H101" s="164"/>
      <c r="I101" s="165"/>
      <c r="J101" s="166">
        <f>J194</f>
        <v>0</v>
      </c>
      <c r="K101" s="162"/>
      <c r="L101" s="167"/>
    </row>
    <row r="102" spans="1:31" s="9" customFormat="1" ht="24.95" customHeight="1">
      <c r="B102" s="161"/>
      <c r="C102" s="162"/>
      <c r="D102" s="163" t="s">
        <v>204</v>
      </c>
      <c r="E102" s="164"/>
      <c r="F102" s="164"/>
      <c r="G102" s="164"/>
      <c r="H102" s="164"/>
      <c r="I102" s="165"/>
      <c r="J102" s="166">
        <f>J202</f>
        <v>0</v>
      </c>
      <c r="K102" s="162"/>
      <c r="L102" s="167"/>
    </row>
    <row r="103" spans="1:31" s="9" customFormat="1" ht="24.95" customHeight="1">
      <c r="B103" s="161"/>
      <c r="C103" s="162"/>
      <c r="D103" s="163" t="s">
        <v>1470</v>
      </c>
      <c r="E103" s="164"/>
      <c r="F103" s="164"/>
      <c r="G103" s="164"/>
      <c r="H103" s="164"/>
      <c r="I103" s="165"/>
      <c r="J103" s="166">
        <f>J210</f>
        <v>0</v>
      </c>
      <c r="K103" s="162"/>
      <c r="L103" s="167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2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5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205</v>
      </c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98" t="str">
        <f>E7</f>
        <v>Modernizace silnice III/3542 Česká Rybná – půtah</v>
      </c>
      <c r="F113" s="299"/>
      <c r="G113" s="299"/>
      <c r="H113" s="299"/>
      <c r="I113" s="11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118</v>
      </c>
      <c r="D114" s="34"/>
      <c r="E114" s="34"/>
      <c r="F114" s="34"/>
      <c r="G114" s="34"/>
      <c r="H114" s="34"/>
      <c r="I114" s="11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70" t="str">
        <f>E9</f>
        <v>SO 301 - stoka A</v>
      </c>
      <c r="F115" s="300"/>
      <c r="G115" s="300"/>
      <c r="H115" s="300"/>
      <c r="I115" s="11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6" t="s">
        <v>22</v>
      </c>
      <c r="J117" s="64" t="str">
        <f>IF(J12="","",J12)</f>
        <v>4. 6. 2020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4"/>
      <c r="E119" s="34"/>
      <c r="F119" s="25" t="str">
        <f>E15</f>
        <v>Správa a údržba silnic Pardubického kraje</v>
      </c>
      <c r="G119" s="34"/>
      <c r="H119" s="34"/>
      <c r="I119" s="116" t="s">
        <v>31</v>
      </c>
      <c r="J119" s="30" t="str">
        <f>E21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29</v>
      </c>
      <c r="D120" s="34"/>
      <c r="E120" s="34"/>
      <c r="F120" s="25" t="str">
        <f>IF(E18="","",E18)</f>
        <v>Vyplň údaj</v>
      </c>
      <c r="G120" s="34"/>
      <c r="H120" s="34"/>
      <c r="I120" s="116" t="s">
        <v>33</v>
      </c>
      <c r="J120" s="30" t="str">
        <f>E24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0" customFormat="1" ht="29.25" customHeight="1">
      <c r="A122" s="168"/>
      <c r="B122" s="169"/>
      <c r="C122" s="170" t="s">
        <v>206</v>
      </c>
      <c r="D122" s="171" t="s">
        <v>60</v>
      </c>
      <c r="E122" s="171" t="s">
        <v>56</v>
      </c>
      <c r="F122" s="171" t="s">
        <v>57</v>
      </c>
      <c r="G122" s="171" t="s">
        <v>207</v>
      </c>
      <c r="H122" s="171" t="s">
        <v>208</v>
      </c>
      <c r="I122" s="172" t="s">
        <v>209</v>
      </c>
      <c r="J122" s="173" t="s">
        <v>196</v>
      </c>
      <c r="K122" s="174" t="s">
        <v>210</v>
      </c>
      <c r="L122" s="175"/>
      <c r="M122" s="73" t="s">
        <v>1</v>
      </c>
      <c r="N122" s="74" t="s">
        <v>39</v>
      </c>
      <c r="O122" s="74" t="s">
        <v>211</v>
      </c>
      <c r="P122" s="74" t="s">
        <v>212</v>
      </c>
      <c r="Q122" s="74" t="s">
        <v>213</v>
      </c>
      <c r="R122" s="74" t="s">
        <v>214</v>
      </c>
      <c r="S122" s="74" t="s">
        <v>215</v>
      </c>
      <c r="T122" s="75" t="s">
        <v>216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2"/>
      <c r="B123" s="33"/>
      <c r="C123" s="80" t="s">
        <v>217</v>
      </c>
      <c r="D123" s="34"/>
      <c r="E123" s="34"/>
      <c r="F123" s="34"/>
      <c r="G123" s="34"/>
      <c r="H123" s="34"/>
      <c r="I123" s="114"/>
      <c r="J123" s="176">
        <f>BK123</f>
        <v>0</v>
      </c>
      <c r="K123" s="34"/>
      <c r="L123" s="37"/>
      <c r="M123" s="76"/>
      <c r="N123" s="177"/>
      <c r="O123" s="77"/>
      <c r="P123" s="178">
        <f>P124+P170+P172+P176+P194+P202+P210</f>
        <v>0</v>
      </c>
      <c r="Q123" s="77"/>
      <c r="R123" s="178">
        <f>R124+R170+R172+R176+R194+R202+R210</f>
        <v>0</v>
      </c>
      <c r="S123" s="77"/>
      <c r="T123" s="179">
        <f>T124+T170+T172+T176+T194+T202+T210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74</v>
      </c>
      <c r="AU123" s="15" t="s">
        <v>91</v>
      </c>
      <c r="BK123" s="180">
        <f>BK124+BK170+BK172+BK176+BK194+BK202+BK210</f>
        <v>0</v>
      </c>
    </row>
    <row r="124" spans="1:65" s="11" customFormat="1" ht="25.9" customHeight="1">
      <c r="B124" s="181"/>
      <c r="C124" s="182"/>
      <c r="D124" s="183" t="s">
        <v>74</v>
      </c>
      <c r="E124" s="184" t="s">
        <v>83</v>
      </c>
      <c r="F124" s="184" t="s">
        <v>218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SUM(P125:P169)</f>
        <v>0</v>
      </c>
      <c r="Q124" s="189"/>
      <c r="R124" s="190">
        <f>SUM(R125:R169)</f>
        <v>0</v>
      </c>
      <c r="S124" s="189"/>
      <c r="T124" s="191">
        <f>SUM(T125:T169)</f>
        <v>0</v>
      </c>
      <c r="AR124" s="192" t="s">
        <v>168</v>
      </c>
      <c r="AT124" s="193" t="s">
        <v>74</v>
      </c>
      <c r="AU124" s="193" t="s">
        <v>75</v>
      </c>
      <c r="AY124" s="192" t="s">
        <v>219</v>
      </c>
      <c r="BK124" s="194">
        <f>SUM(BK125:BK169)</f>
        <v>0</v>
      </c>
    </row>
    <row r="125" spans="1:65" s="2" customFormat="1" ht="24" customHeight="1">
      <c r="A125" s="32"/>
      <c r="B125" s="33"/>
      <c r="C125" s="195" t="s">
        <v>83</v>
      </c>
      <c r="D125" s="195" t="s">
        <v>220</v>
      </c>
      <c r="E125" s="196" t="s">
        <v>299</v>
      </c>
      <c r="F125" s="197" t="s">
        <v>300</v>
      </c>
      <c r="G125" s="198" t="s">
        <v>301</v>
      </c>
      <c r="H125" s="199">
        <v>408</v>
      </c>
      <c r="I125" s="200"/>
      <c r="J125" s="201">
        <f>ROUND(I125*H125,2)</f>
        <v>0</v>
      </c>
      <c r="K125" s="202"/>
      <c r="L125" s="37"/>
      <c r="M125" s="203" t="s">
        <v>1</v>
      </c>
      <c r="N125" s="204" t="s">
        <v>40</v>
      </c>
      <c r="O125" s="69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7" t="s">
        <v>168</v>
      </c>
      <c r="AT125" s="207" t="s">
        <v>220</v>
      </c>
      <c r="AU125" s="207" t="s">
        <v>83</v>
      </c>
      <c r="AY125" s="15" t="s">
        <v>219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5" t="s">
        <v>83</v>
      </c>
      <c r="BK125" s="208">
        <f>ROUND(I125*H125,2)</f>
        <v>0</v>
      </c>
      <c r="BL125" s="15" t="s">
        <v>168</v>
      </c>
      <c r="BM125" s="207" t="s">
        <v>1471</v>
      </c>
    </row>
    <row r="126" spans="1:65" s="12" customFormat="1" ht="11.25">
      <c r="B126" s="209"/>
      <c r="C126" s="210"/>
      <c r="D126" s="211" t="s">
        <v>225</v>
      </c>
      <c r="E126" s="212" t="s">
        <v>226</v>
      </c>
      <c r="F126" s="213" t="s">
        <v>1472</v>
      </c>
      <c r="G126" s="210"/>
      <c r="H126" s="214">
        <v>408</v>
      </c>
      <c r="I126" s="215"/>
      <c r="J126" s="210"/>
      <c r="K126" s="210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225</v>
      </c>
      <c r="AU126" s="220" t="s">
        <v>83</v>
      </c>
      <c r="AV126" s="12" t="s">
        <v>106</v>
      </c>
      <c r="AW126" s="12" t="s">
        <v>32</v>
      </c>
      <c r="AX126" s="12" t="s">
        <v>75</v>
      </c>
      <c r="AY126" s="220" t="s">
        <v>219</v>
      </c>
    </row>
    <row r="127" spans="1:65" s="12" customFormat="1" ht="11.25">
      <c r="B127" s="209"/>
      <c r="C127" s="210"/>
      <c r="D127" s="211" t="s">
        <v>225</v>
      </c>
      <c r="E127" s="212" t="s">
        <v>104</v>
      </c>
      <c r="F127" s="213" t="s">
        <v>1473</v>
      </c>
      <c r="G127" s="210"/>
      <c r="H127" s="214">
        <v>408</v>
      </c>
      <c r="I127" s="215"/>
      <c r="J127" s="210"/>
      <c r="K127" s="210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225</v>
      </c>
      <c r="AU127" s="220" t="s">
        <v>83</v>
      </c>
      <c r="AV127" s="12" t="s">
        <v>106</v>
      </c>
      <c r="AW127" s="12" t="s">
        <v>32</v>
      </c>
      <c r="AX127" s="12" t="s">
        <v>83</v>
      </c>
      <c r="AY127" s="220" t="s">
        <v>219</v>
      </c>
    </row>
    <row r="128" spans="1:65" s="2" customFormat="1" ht="24" customHeight="1">
      <c r="A128" s="32"/>
      <c r="B128" s="33"/>
      <c r="C128" s="195" t="s">
        <v>106</v>
      </c>
      <c r="D128" s="195" t="s">
        <v>220</v>
      </c>
      <c r="E128" s="196" t="s">
        <v>306</v>
      </c>
      <c r="F128" s="197" t="s">
        <v>307</v>
      </c>
      <c r="G128" s="198" t="s">
        <v>308</v>
      </c>
      <c r="H128" s="199">
        <v>17</v>
      </c>
      <c r="I128" s="200"/>
      <c r="J128" s="201">
        <f>ROUND(I128*H128,2)</f>
        <v>0</v>
      </c>
      <c r="K128" s="202"/>
      <c r="L128" s="37"/>
      <c r="M128" s="203" t="s">
        <v>1</v>
      </c>
      <c r="N128" s="204" t="s">
        <v>40</v>
      </c>
      <c r="O128" s="69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7" t="s">
        <v>168</v>
      </c>
      <c r="AT128" s="207" t="s">
        <v>220</v>
      </c>
      <c r="AU128" s="207" t="s">
        <v>83</v>
      </c>
      <c r="AY128" s="15" t="s">
        <v>219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5" t="s">
        <v>83</v>
      </c>
      <c r="BK128" s="208">
        <f>ROUND(I128*H128,2)</f>
        <v>0</v>
      </c>
      <c r="BL128" s="15" t="s">
        <v>168</v>
      </c>
      <c r="BM128" s="207" t="s">
        <v>1474</v>
      </c>
    </row>
    <row r="129" spans="1:65" s="2" customFormat="1" ht="24" customHeight="1">
      <c r="A129" s="32"/>
      <c r="B129" s="33"/>
      <c r="C129" s="195" t="s">
        <v>241</v>
      </c>
      <c r="D129" s="195" t="s">
        <v>220</v>
      </c>
      <c r="E129" s="196" t="s">
        <v>1475</v>
      </c>
      <c r="F129" s="197" t="s">
        <v>1476</v>
      </c>
      <c r="G129" s="198" t="s">
        <v>288</v>
      </c>
      <c r="H129" s="199">
        <v>51</v>
      </c>
      <c r="I129" s="200"/>
      <c r="J129" s="201">
        <f>ROUND(I129*H129,2)</f>
        <v>0</v>
      </c>
      <c r="K129" s="202"/>
      <c r="L129" s="37"/>
      <c r="M129" s="203" t="s">
        <v>1</v>
      </c>
      <c r="N129" s="204" t="s">
        <v>40</v>
      </c>
      <c r="O129" s="69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7" t="s">
        <v>168</v>
      </c>
      <c r="AT129" s="207" t="s">
        <v>220</v>
      </c>
      <c r="AU129" s="207" t="s">
        <v>83</v>
      </c>
      <c r="AY129" s="15" t="s">
        <v>219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5" t="s">
        <v>83</v>
      </c>
      <c r="BK129" s="208">
        <f>ROUND(I129*H129,2)</f>
        <v>0</v>
      </c>
      <c r="BL129" s="15" t="s">
        <v>168</v>
      </c>
      <c r="BM129" s="207" t="s">
        <v>1477</v>
      </c>
    </row>
    <row r="130" spans="1:65" s="12" customFormat="1" ht="11.25">
      <c r="B130" s="209"/>
      <c r="C130" s="210"/>
      <c r="D130" s="211" t="s">
        <v>225</v>
      </c>
      <c r="E130" s="212" t="s">
        <v>245</v>
      </c>
      <c r="F130" s="213" t="s">
        <v>1478</v>
      </c>
      <c r="G130" s="210"/>
      <c r="H130" s="214">
        <v>51</v>
      </c>
      <c r="I130" s="215"/>
      <c r="J130" s="210"/>
      <c r="K130" s="210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225</v>
      </c>
      <c r="AU130" s="220" t="s">
        <v>83</v>
      </c>
      <c r="AV130" s="12" t="s">
        <v>106</v>
      </c>
      <c r="AW130" s="12" t="s">
        <v>32</v>
      </c>
      <c r="AX130" s="12" t="s">
        <v>75</v>
      </c>
      <c r="AY130" s="220" t="s">
        <v>219</v>
      </c>
    </row>
    <row r="131" spans="1:65" s="12" customFormat="1" ht="11.25">
      <c r="B131" s="209"/>
      <c r="C131" s="210"/>
      <c r="D131" s="211" t="s">
        <v>225</v>
      </c>
      <c r="E131" s="212" t="s">
        <v>1361</v>
      </c>
      <c r="F131" s="213" t="s">
        <v>1479</v>
      </c>
      <c r="G131" s="210"/>
      <c r="H131" s="214">
        <v>51</v>
      </c>
      <c r="I131" s="215"/>
      <c r="J131" s="210"/>
      <c r="K131" s="210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225</v>
      </c>
      <c r="AU131" s="220" t="s">
        <v>83</v>
      </c>
      <c r="AV131" s="12" t="s">
        <v>106</v>
      </c>
      <c r="AW131" s="12" t="s">
        <v>32</v>
      </c>
      <c r="AX131" s="12" t="s">
        <v>83</v>
      </c>
      <c r="AY131" s="220" t="s">
        <v>219</v>
      </c>
    </row>
    <row r="132" spans="1:65" s="2" customFormat="1" ht="24" customHeight="1">
      <c r="A132" s="32"/>
      <c r="B132" s="33"/>
      <c r="C132" s="195" t="s">
        <v>168</v>
      </c>
      <c r="D132" s="195" t="s">
        <v>220</v>
      </c>
      <c r="E132" s="196" t="s">
        <v>1480</v>
      </c>
      <c r="F132" s="197" t="s">
        <v>1481</v>
      </c>
      <c r="G132" s="198" t="s">
        <v>288</v>
      </c>
      <c r="H132" s="199">
        <v>90</v>
      </c>
      <c r="I132" s="200"/>
      <c r="J132" s="201">
        <f>ROUND(I132*H132,2)</f>
        <v>0</v>
      </c>
      <c r="K132" s="202"/>
      <c r="L132" s="37"/>
      <c r="M132" s="203" t="s">
        <v>1</v>
      </c>
      <c r="N132" s="204" t="s">
        <v>40</v>
      </c>
      <c r="O132" s="69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07" t="s">
        <v>168</v>
      </c>
      <c r="AT132" s="207" t="s">
        <v>220</v>
      </c>
      <c r="AU132" s="207" t="s">
        <v>83</v>
      </c>
      <c r="AY132" s="15" t="s">
        <v>219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5" t="s">
        <v>83</v>
      </c>
      <c r="BK132" s="208">
        <f>ROUND(I132*H132,2)</f>
        <v>0</v>
      </c>
      <c r="BL132" s="15" t="s">
        <v>168</v>
      </c>
      <c r="BM132" s="207" t="s">
        <v>1482</v>
      </c>
    </row>
    <row r="133" spans="1:65" s="12" customFormat="1" ht="11.25">
      <c r="B133" s="209"/>
      <c r="C133" s="210"/>
      <c r="D133" s="211" t="s">
        <v>225</v>
      </c>
      <c r="E133" s="212" t="s">
        <v>250</v>
      </c>
      <c r="F133" s="213" t="s">
        <v>1483</v>
      </c>
      <c r="G133" s="210"/>
      <c r="H133" s="214">
        <v>90</v>
      </c>
      <c r="I133" s="215"/>
      <c r="J133" s="210"/>
      <c r="K133" s="210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225</v>
      </c>
      <c r="AU133" s="220" t="s">
        <v>83</v>
      </c>
      <c r="AV133" s="12" t="s">
        <v>106</v>
      </c>
      <c r="AW133" s="12" t="s">
        <v>32</v>
      </c>
      <c r="AX133" s="12" t="s">
        <v>75</v>
      </c>
      <c r="AY133" s="220" t="s">
        <v>219</v>
      </c>
    </row>
    <row r="134" spans="1:65" s="12" customFormat="1" ht="11.25">
      <c r="B134" s="209"/>
      <c r="C134" s="210"/>
      <c r="D134" s="211" t="s">
        <v>225</v>
      </c>
      <c r="E134" s="212" t="s">
        <v>1365</v>
      </c>
      <c r="F134" s="213" t="s">
        <v>1484</v>
      </c>
      <c r="G134" s="210"/>
      <c r="H134" s="214">
        <v>90</v>
      </c>
      <c r="I134" s="215"/>
      <c r="J134" s="210"/>
      <c r="K134" s="210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225</v>
      </c>
      <c r="AU134" s="220" t="s">
        <v>83</v>
      </c>
      <c r="AV134" s="12" t="s">
        <v>106</v>
      </c>
      <c r="AW134" s="12" t="s">
        <v>32</v>
      </c>
      <c r="AX134" s="12" t="s">
        <v>83</v>
      </c>
      <c r="AY134" s="220" t="s">
        <v>219</v>
      </c>
    </row>
    <row r="135" spans="1:65" s="2" customFormat="1" ht="24" customHeight="1">
      <c r="A135" s="32"/>
      <c r="B135" s="33"/>
      <c r="C135" s="195" t="s">
        <v>251</v>
      </c>
      <c r="D135" s="195" t="s">
        <v>220</v>
      </c>
      <c r="E135" s="196" t="s">
        <v>328</v>
      </c>
      <c r="F135" s="197" t="s">
        <v>329</v>
      </c>
      <c r="G135" s="198" t="s">
        <v>288</v>
      </c>
      <c r="H135" s="199">
        <v>190</v>
      </c>
      <c r="I135" s="200"/>
      <c r="J135" s="201">
        <f>ROUND(I135*H135,2)</f>
        <v>0</v>
      </c>
      <c r="K135" s="202"/>
      <c r="L135" s="37"/>
      <c r="M135" s="203" t="s">
        <v>1</v>
      </c>
      <c r="N135" s="204" t="s">
        <v>40</v>
      </c>
      <c r="O135" s="69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7" t="s">
        <v>168</v>
      </c>
      <c r="AT135" s="207" t="s">
        <v>220</v>
      </c>
      <c r="AU135" s="207" t="s">
        <v>83</v>
      </c>
      <c r="AY135" s="15" t="s">
        <v>219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5" t="s">
        <v>83</v>
      </c>
      <c r="BK135" s="208">
        <f>ROUND(I135*H135,2)</f>
        <v>0</v>
      </c>
      <c r="BL135" s="15" t="s">
        <v>168</v>
      </c>
      <c r="BM135" s="207" t="s">
        <v>1485</v>
      </c>
    </row>
    <row r="136" spans="1:65" s="2" customFormat="1" ht="24" customHeight="1">
      <c r="A136" s="32"/>
      <c r="B136" s="33"/>
      <c r="C136" s="195" t="s">
        <v>111</v>
      </c>
      <c r="D136" s="195" t="s">
        <v>220</v>
      </c>
      <c r="E136" s="196" t="s">
        <v>1486</v>
      </c>
      <c r="F136" s="197" t="s">
        <v>371</v>
      </c>
      <c r="G136" s="198" t="s">
        <v>320</v>
      </c>
      <c r="H136" s="199">
        <v>478.5</v>
      </c>
      <c r="I136" s="200"/>
      <c r="J136" s="201">
        <f>ROUND(I136*H136,2)</f>
        <v>0</v>
      </c>
      <c r="K136" s="202"/>
      <c r="L136" s="37"/>
      <c r="M136" s="203" t="s">
        <v>1</v>
      </c>
      <c r="N136" s="204" t="s">
        <v>40</v>
      </c>
      <c r="O136" s="69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7" t="s">
        <v>168</v>
      </c>
      <c r="AT136" s="207" t="s">
        <v>220</v>
      </c>
      <c r="AU136" s="207" t="s">
        <v>83</v>
      </c>
      <c r="AY136" s="15" t="s">
        <v>219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5" t="s">
        <v>83</v>
      </c>
      <c r="BK136" s="208">
        <f>ROUND(I136*H136,2)</f>
        <v>0</v>
      </c>
      <c r="BL136" s="15" t="s">
        <v>168</v>
      </c>
      <c r="BM136" s="207" t="s">
        <v>1487</v>
      </c>
    </row>
    <row r="137" spans="1:65" s="12" customFormat="1" ht="11.25">
      <c r="B137" s="209"/>
      <c r="C137" s="210"/>
      <c r="D137" s="211" t="s">
        <v>225</v>
      </c>
      <c r="E137" s="212" t="s">
        <v>266</v>
      </c>
      <c r="F137" s="213" t="s">
        <v>1488</v>
      </c>
      <c r="G137" s="210"/>
      <c r="H137" s="214">
        <v>478.5</v>
      </c>
      <c r="I137" s="215"/>
      <c r="J137" s="210"/>
      <c r="K137" s="210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225</v>
      </c>
      <c r="AU137" s="220" t="s">
        <v>83</v>
      </c>
      <c r="AV137" s="12" t="s">
        <v>106</v>
      </c>
      <c r="AW137" s="12" t="s">
        <v>32</v>
      </c>
      <c r="AX137" s="12" t="s">
        <v>75</v>
      </c>
      <c r="AY137" s="220" t="s">
        <v>219</v>
      </c>
    </row>
    <row r="138" spans="1:65" s="12" customFormat="1" ht="11.25">
      <c r="B138" s="209"/>
      <c r="C138" s="210"/>
      <c r="D138" s="211" t="s">
        <v>225</v>
      </c>
      <c r="E138" s="212" t="s">
        <v>1368</v>
      </c>
      <c r="F138" s="213" t="s">
        <v>1489</v>
      </c>
      <c r="G138" s="210"/>
      <c r="H138" s="214">
        <v>478.5</v>
      </c>
      <c r="I138" s="215"/>
      <c r="J138" s="210"/>
      <c r="K138" s="210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225</v>
      </c>
      <c r="AU138" s="220" t="s">
        <v>83</v>
      </c>
      <c r="AV138" s="12" t="s">
        <v>106</v>
      </c>
      <c r="AW138" s="12" t="s">
        <v>32</v>
      </c>
      <c r="AX138" s="12" t="s">
        <v>83</v>
      </c>
      <c r="AY138" s="220" t="s">
        <v>219</v>
      </c>
    </row>
    <row r="139" spans="1:65" s="2" customFormat="1" ht="24" customHeight="1">
      <c r="A139" s="32"/>
      <c r="B139" s="33"/>
      <c r="C139" s="195" t="s">
        <v>268</v>
      </c>
      <c r="D139" s="195" t="s">
        <v>220</v>
      </c>
      <c r="E139" s="196" t="s">
        <v>1490</v>
      </c>
      <c r="F139" s="197" t="s">
        <v>1491</v>
      </c>
      <c r="G139" s="198" t="s">
        <v>320</v>
      </c>
      <c r="H139" s="199">
        <v>151.9</v>
      </c>
      <c r="I139" s="200"/>
      <c r="J139" s="201">
        <f>ROUND(I139*H139,2)</f>
        <v>0</v>
      </c>
      <c r="K139" s="202"/>
      <c r="L139" s="37"/>
      <c r="M139" s="203" t="s">
        <v>1</v>
      </c>
      <c r="N139" s="204" t="s">
        <v>40</v>
      </c>
      <c r="O139" s="69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7" t="s">
        <v>168</v>
      </c>
      <c r="AT139" s="207" t="s">
        <v>220</v>
      </c>
      <c r="AU139" s="207" t="s">
        <v>83</v>
      </c>
      <c r="AY139" s="15" t="s">
        <v>219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5" t="s">
        <v>83</v>
      </c>
      <c r="BK139" s="208">
        <f>ROUND(I139*H139,2)</f>
        <v>0</v>
      </c>
      <c r="BL139" s="15" t="s">
        <v>168</v>
      </c>
      <c r="BM139" s="207" t="s">
        <v>1492</v>
      </c>
    </row>
    <row r="140" spans="1:65" s="12" customFormat="1" ht="11.25">
      <c r="B140" s="209"/>
      <c r="C140" s="210"/>
      <c r="D140" s="211" t="s">
        <v>225</v>
      </c>
      <c r="E140" s="212" t="s">
        <v>273</v>
      </c>
      <c r="F140" s="213" t="s">
        <v>1493</v>
      </c>
      <c r="G140" s="210"/>
      <c r="H140" s="214">
        <v>151.9</v>
      </c>
      <c r="I140" s="215"/>
      <c r="J140" s="210"/>
      <c r="K140" s="210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225</v>
      </c>
      <c r="AU140" s="220" t="s">
        <v>83</v>
      </c>
      <c r="AV140" s="12" t="s">
        <v>106</v>
      </c>
      <c r="AW140" s="12" t="s">
        <v>32</v>
      </c>
      <c r="AX140" s="12" t="s">
        <v>75</v>
      </c>
      <c r="AY140" s="220" t="s">
        <v>219</v>
      </c>
    </row>
    <row r="141" spans="1:65" s="12" customFormat="1" ht="11.25">
      <c r="B141" s="209"/>
      <c r="C141" s="210"/>
      <c r="D141" s="211" t="s">
        <v>225</v>
      </c>
      <c r="E141" s="212" t="s">
        <v>1494</v>
      </c>
      <c r="F141" s="213" t="s">
        <v>1495</v>
      </c>
      <c r="G141" s="210"/>
      <c r="H141" s="214">
        <v>151.9</v>
      </c>
      <c r="I141" s="215"/>
      <c r="J141" s="210"/>
      <c r="K141" s="210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225</v>
      </c>
      <c r="AU141" s="220" t="s">
        <v>83</v>
      </c>
      <c r="AV141" s="12" t="s">
        <v>106</v>
      </c>
      <c r="AW141" s="12" t="s">
        <v>32</v>
      </c>
      <c r="AX141" s="12" t="s">
        <v>83</v>
      </c>
      <c r="AY141" s="220" t="s">
        <v>219</v>
      </c>
    </row>
    <row r="142" spans="1:65" s="2" customFormat="1" ht="24" customHeight="1">
      <c r="A142" s="32"/>
      <c r="B142" s="33"/>
      <c r="C142" s="195" t="s">
        <v>275</v>
      </c>
      <c r="D142" s="195" t="s">
        <v>220</v>
      </c>
      <c r="E142" s="196" t="s">
        <v>1496</v>
      </c>
      <c r="F142" s="197" t="s">
        <v>1497</v>
      </c>
      <c r="G142" s="198" t="s">
        <v>320</v>
      </c>
      <c r="H142" s="199">
        <v>173.6</v>
      </c>
      <c r="I142" s="200"/>
      <c r="J142" s="201">
        <f>ROUND(I142*H142,2)</f>
        <v>0</v>
      </c>
      <c r="K142" s="202"/>
      <c r="L142" s="37"/>
      <c r="M142" s="203" t="s">
        <v>1</v>
      </c>
      <c r="N142" s="204" t="s">
        <v>40</v>
      </c>
      <c r="O142" s="69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07" t="s">
        <v>168</v>
      </c>
      <c r="AT142" s="207" t="s">
        <v>220</v>
      </c>
      <c r="AU142" s="207" t="s">
        <v>83</v>
      </c>
      <c r="AY142" s="15" t="s">
        <v>219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5" t="s">
        <v>83</v>
      </c>
      <c r="BK142" s="208">
        <f>ROUND(I142*H142,2)</f>
        <v>0</v>
      </c>
      <c r="BL142" s="15" t="s">
        <v>168</v>
      </c>
      <c r="BM142" s="207" t="s">
        <v>1498</v>
      </c>
    </row>
    <row r="143" spans="1:65" s="12" customFormat="1" ht="11.25">
      <c r="B143" s="209"/>
      <c r="C143" s="210"/>
      <c r="D143" s="211" t="s">
        <v>225</v>
      </c>
      <c r="E143" s="212" t="s">
        <v>280</v>
      </c>
      <c r="F143" s="213" t="s">
        <v>1499</v>
      </c>
      <c r="G143" s="210"/>
      <c r="H143" s="214">
        <v>173.6</v>
      </c>
      <c r="I143" s="215"/>
      <c r="J143" s="210"/>
      <c r="K143" s="210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225</v>
      </c>
      <c r="AU143" s="220" t="s">
        <v>83</v>
      </c>
      <c r="AV143" s="12" t="s">
        <v>106</v>
      </c>
      <c r="AW143" s="12" t="s">
        <v>32</v>
      </c>
      <c r="AX143" s="12" t="s">
        <v>75</v>
      </c>
      <c r="AY143" s="220" t="s">
        <v>219</v>
      </c>
    </row>
    <row r="144" spans="1:65" s="12" customFormat="1" ht="11.25">
      <c r="B144" s="209"/>
      <c r="C144" s="210"/>
      <c r="D144" s="211" t="s">
        <v>225</v>
      </c>
      <c r="E144" s="212" t="s">
        <v>114</v>
      </c>
      <c r="F144" s="213" t="s">
        <v>1500</v>
      </c>
      <c r="G144" s="210"/>
      <c r="H144" s="214">
        <v>173.6</v>
      </c>
      <c r="I144" s="215"/>
      <c r="J144" s="210"/>
      <c r="K144" s="210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225</v>
      </c>
      <c r="AU144" s="220" t="s">
        <v>83</v>
      </c>
      <c r="AV144" s="12" t="s">
        <v>106</v>
      </c>
      <c r="AW144" s="12" t="s">
        <v>32</v>
      </c>
      <c r="AX144" s="12" t="s">
        <v>83</v>
      </c>
      <c r="AY144" s="220" t="s">
        <v>219</v>
      </c>
    </row>
    <row r="145" spans="1:65" s="2" customFormat="1" ht="16.5" customHeight="1">
      <c r="A145" s="32"/>
      <c r="B145" s="33"/>
      <c r="C145" s="195" t="s">
        <v>285</v>
      </c>
      <c r="D145" s="195" t="s">
        <v>220</v>
      </c>
      <c r="E145" s="196" t="s">
        <v>1501</v>
      </c>
      <c r="F145" s="197" t="s">
        <v>1502</v>
      </c>
      <c r="G145" s="198" t="s">
        <v>320</v>
      </c>
      <c r="H145" s="199">
        <v>86.8</v>
      </c>
      <c r="I145" s="200"/>
      <c r="J145" s="201">
        <f>ROUND(I145*H145,2)</f>
        <v>0</v>
      </c>
      <c r="K145" s="202"/>
      <c r="L145" s="37"/>
      <c r="M145" s="203" t="s">
        <v>1</v>
      </c>
      <c r="N145" s="204" t="s">
        <v>40</v>
      </c>
      <c r="O145" s="69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7" t="s">
        <v>168</v>
      </c>
      <c r="AT145" s="207" t="s">
        <v>220</v>
      </c>
      <c r="AU145" s="207" t="s">
        <v>83</v>
      </c>
      <c r="AY145" s="15" t="s">
        <v>219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5" t="s">
        <v>83</v>
      </c>
      <c r="BK145" s="208">
        <f>ROUND(I145*H145,2)</f>
        <v>0</v>
      </c>
      <c r="BL145" s="15" t="s">
        <v>168</v>
      </c>
      <c r="BM145" s="207" t="s">
        <v>1503</v>
      </c>
    </row>
    <row r="146" spans="1:65" s="12" customFormat="1" ht="11.25">
      <c r="B146" s="209"/>
      <c r="C146" s="210"/>
      <c r="D146" s="211" t="s">
        <v>225</v>
      </c>
      <c r="E146" s="212" t="s">
        <v>290</v>
      </c>
      <c r="F146" s="213" t="s">
        <v>1504</v>
      </c>
      <c r="G146" s="210"/>
      <c r="H146" s="214">
        <v>86.8</v>
      </c>
      <c r="I146" s="215"/>
      <c r="J146" s="210"/>
      <c r="K146" s="210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225</v>
      </c>
      <c r="AU146" s="220" t="s">
        <v>83</v>
      </c>
      <c r="AV146" s="12" t="s">
        <v>106</v>
      </c>
      <c r="AW146" s="12" t="s">
        <v>32</v>
      </c>
      <c r="AX146" s="12" t="s">
        <v>75</v>
      </c>
      <c r="AY146" s="220" t="s">
        <v>219</v>
      </c>
    </row>
    <row r="147" spans="1:65" s="12" customFormat="1" ht="11.25">
      <c r="B147" s="209"/>
      <c r="C147" s="210"/>
      <c r="D147" s="211" t="s">
        <v>225</v>
      </c>
      <c r="E147" s="212" t="s">
        <v>1370</v>
      </c>
      <c r="F147" s="213" t="s">
        <v>1505</v>
      </c>
      <c r="G147" s="210"/>
      <c r="H147" s="214">
        <v>86.8</v>
      </c>
      <c r="I147" s="215"/>
      <c r="J147" s="210"/>
      <c r="K147" s="210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225</v>
      </c>
      <c r="AU147" s="220" t="s">
        <v>83</v>
      </c>
      <c r="AV147" s="12" t="s">
        <v>106</v>
      </c>
      <c r="AW147" s="12" t="s">
        <v>32</v>
      </c>
      <c r="AX147" s="12" t="s">
        <v>83</v>
      </c>
      <c r="AY147" s="220" t="s">
        <v>219</v>
      </c>
    </row>
    <row r="148" spans="1:65" s="2" customFormat="1" ht="16.5" customHeight="1">
      <c r="A148" s="32"/>
      <c r="B148" s="33"/>
      <c r="C148" s="195" t="s">
        <v>292</v>
      </c>
      <c r="D148" s="195" t="s">
        <v>220</v>
      </c>
      <c r="E148" s="196" t="s">
        <v>1506</v>
      </c>
      <c r="F148" s="197" t="s">
        <v>1507</v>
      </c>
      <c r="G148" s="198" t="s">
        <v>320</v>
      </c>
      <c r="H148" s="199">
        <v>21.7</v>
      </c>
      <c r="I148" s="200"/>
      <c r="J148" s="201">
        <f>ROUND(I148*H148,2)</f>
        <v>0</v>
      </c>
      <c r="K148" s="202"/>
      <c r="L148" s="37"/>
      <c r="M148" s="203" t="s">
        <v>1</v>
      </c>
      <c r="N148" s="204" t="s">
        <v>40</v>
      </c>
      <c r="O148" s="69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7" t="s">
        <v>168</v>
      </c>
      <c r="AT148" s="207" t="s">
        <v>220</v>
      </c>
      <c r="AU148" s="207" t="s">
        <v>83</v>
      </c>
      <c r="AY148" s="15" t="s">
        <v>219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5" t="s">
        <v>83</v>
      </c>
      <c r="BK148" s="208">
        <f>ROUND(I148*H148,2)</f>
        <v>0</v>
      </c>
      <c r="BL148" s="15" t="s">
        <v>168</v>
      </c>
      <c r="BM148" s="207" t="s">
        <v>1508</v>
      </c>
    </row>
    <row r="149" spans="1:65" s="12" customFormat="1" ht="11.25">
      <c r="B149" s="209"/>
      <c r="C149" s="210"/>
      <c r="D149" s="211" t="s">
        <v>225</v>
      </c>
      <c r="E149" s="212" t="s">
        <v>296</v>
      </c>
      <c r="F149" s="213" t="s">
        <v>1509</v>
      </c>
      <c r="G149" s="210"/>
      <c r="H149" s="214">
        <v>21.7</v>
      </c>
      <c r="I149" s="215"/>
      <c r="J149" s="210"/>
      <c r="K149" s="210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225</v>
      </c>
      <c r="AU149" s="220" t="s">
        <v>83</v>
      </c>
      <c r="AV149" s="12" t="s">
        <v>106</v>
      </c>
      <c r="AW149" s="12" t="s">
        <v>32</v>
      </c>
      <c r="AX149" s="12" t="s">
        <v>75</v>
      </c>
      <c r="AY149" s="220" t="s">
        <v>219</v>
      </c>
    </row>
    <row r="150" spans="1:65" s="12" customFormat="1" ht="11.25">
      <c r="B150" s="209"/>
      <c r="C150" s="210"/>
      <c r="D150" s="211" t="s">
        <v>225</v>
      </c>
      <c r="E150" s="212" t="s">
        <v>1371</v>
      </c>
      <c r="F150" s="213" t="s">
        <v>1510</v>
      </c>
      <c r="G150" s="210"/>
      <c r="H150" s="214">
        <v>21.7</v>
      </c>
      <c r="I150" s="215"/>
      <c r="J150" s="210"/>
      <c r="K150" s="210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225</v>
      </c>
      <c r="AU150" s="220" t="s">
        <v>83</v>
      </c>
      <c r="AV150" s="12" t="s">
        <v>106</v>
      </c>
      <c r="AW150" s="12" t="s">
        <v>32</v>
      </c>
      <c r="AX150" s="12" t="s">
        <v>83</v>
      </c>
      <c r="AY150" s="220" t="s">
        <v>219</v>
      </c>
    </row>
    <row r="151" spans="1:65" s="2" customFormat="1" ht="16.5" customHeight="1">
      <c r="A151" s="32"/>
      <c r="B151" s="33"/>
      <c r="C151" s="195" t="s">
        <v>298</v>
      </c>
      <c r="D151" s="195" t="s">
        <v>220</v>
      </c>
      <c r="E151" s="196" t="s">
        <v>1511</v>
      </c>
      <c r="F151" s="197" t="s">
        <v>1512</v>
      </c>
      <c r="G151" s="198" t="s">
        <v>223</v>
      </c>
      <c r="H151" s="199">
        <v>537</v>
      </c>
      <c r="I151" s="200"/>
      <c r="J151" s="201">
        <f t="shared" ref="J151:J161" si="0">ROUND(I151*H151,2)</f>
        <v>0</v>
      </c>
      <c r="K151" s="202"/>
      <c r="L151" s="37"/>
      <c r="M151" s="203" t="s">
        <v>1</v>
      </c>
      <c r="N151" s="204" t="s">
        <v>40</v>
      </c>
      <c r="O151" s="69"/>
      <c r="P151" s="205">
        <f t="shared" ref="P151:P161" si="1">O151*H151</f>
        <v>0</v>
      </c>
      <c r="Q151" s="205">
        <v>0</v>
      </c>
      <c r="R151" s="205">
        <f t="shared" ref="R151:R161" si="2">Q151*H151</f>
        <v>0</v>
      </c>
      <c r="S151" s="205">
        <v>0</v>
      </c>
      <c r="T151" s="206">
        <f t="shared" ref="T151:T161" si="3"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7" t="s">
        <v>168</v>
      </c>
      <c r="AT151" s="207" t="s">
        <v>220</v>
      </c>
      <c r="AU151" s="207" t="s">
        <v>83</v>
      </c>
      <c r="AY151" s="15" t="s">
        <v>219</v>
      </c>
      <c r="BE151" s="208">
        <f t="shared" ref="BE151:BE161" si="4">IF(N151="základní",J151,0)</f>
        <v>0</v>
      </c>
      <c r="BF151" s="208">
        <f t="shared" ref="BF151:BF161" si="5">IF(N151="snížená",J151,0)</f>
        <v>0</v>
      </c>
      <c r="BG151" s="208">
        <f t="shared" ref="BG151:BG161" si="6">IF(N151="zákl. přenesená",J151,0)</f>
        <v>0</v>
      </c>
      <c r="BH151" s="208">
        <f t="shared" ref="BH151:BH161" si="7">IF(N151="sníž. přenesená",J151,0)</f>
        <v>0</v>
      </c>
      <c r="BI151" s="208">
        <f t="shared" ref="BI151:BI161" si="8">IF(N151="nulová",J151,0)</f>
        <v>0</v>
      </c>
      <c r="BJ151" s="15" t="s">
        <v>83</v>
      </c>
      <c r="BK151" s="208">
        <f t="shared" ref="BK151:BK161" si="9">ROUND(I151*H151,2)</f>
        <v>0</v>
      </c>
      <c r="BL151" s="15" t="s">
        <v>168</v>
      </c>
      <c r="BM151" s="207" t="s">
        <v>1513</v>
      </c>
    </row>
    <row r="152" spans="1:65" s="2" customFormat="1" ht="24" customHeight="1">
      <c r="A152" s="32"/>
      <c r="B152" s="33"/>
      <c r="C152" s="195" t="s">
        <v>305</v>
      </c>
      <c r="D152" s="195" t="s">
        <v>220</v>
      </c>
      <c r="E152" s="196" t="s">
        <v>1514</v>
      </c>
      <c r="F152" s="197" t="s">
        <v>1515</v>
      </c>
      <c r="G152" s="198" t="s">
        <v>223</v>
      </c>
      <c r="H152" s="199">
        <v>537</v>
      </c>
      <c r="I152" s="200"/>
      <c r="J152" s="201">
        <f t="shared" si="0"/>
        <v>0</v>
      </c>
      <c r="K152" s="202"/>
      <c r="L152" s="37"/>
      <c r="M152" s="203" t="s">
        <v>1</v>
      </c>
      <c r="N152" s="204" t="s">
        <v>40</v>
      </c>
      <c r="O152" s="69"/>
      <c r="P152" s="205">
        <f t="shared" si="1"/>
        <v>0</v>
      </c>
      <c r="Q152" s="205">
        <v>0</v>
      </c>
      <c r="R152" s="205">
        <f t="shared" si="2"/>
        <v>0</v>
      </c>
      <c r="S152" s="205">
        <v>0</v>
      </c>
      <c r="T152" s="206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7" t="s">
        <v>168</v>
      </c>
      <c r="AT152" s="207" t="s">
        <v>220</v>
      </c>
      <c r="AU152" s="207" t="s">
        <v>83</v>
      </c>
      <c r="AY152" s="15" t="s">
        <v>219</v>
      </c>
      <c r="BE152" s="208">
        <f t="shared" si="4"/>
        <v>0</v>
      </c>
      <c r="BF152" s="208">
        <f t="shared" si="5"/>
        <v>0</v>
      </c>
      <c r="BG152" s="208">
        <f t="shared" si="6"/>
        <v>0</v>
      </c>
      <c r="BH152" s="208">
        <f t="shared" si="7"/>
        <v>0</v>
      </c>
      <c r="BI152" s="208">
        <f t="shared" si="8"/>
        <v>0</v>
      </c>
      <c r="BJ152" s="15" t="s">
        <v>83</v>
      </c>
      <c r="BK152" s="208">
        <f t="shared" si="9"/>
        <v>0</v>
      </c>
      <c r="BL152" s="15" t="s">
        <v>168</v>
      </c>
      <c r="BM152" s="207" t="s">
        <v>1516</v>
      </c>
    </row>
    <row r="153" spans="1:65" s="2" customFormat="1" ht="24" customHeight="1">
      <c r="A153" s="32"/>
      <c r="B153" s="33"/>
      <c r="C153" s="195" t="s">
        <v>311</v>
      </c>
      <c r="D153" s="195" t="s">
        <v>220</v>
      </c>
      <c r="E153" s="196" t="s">
        <v>1517</v>
      </c>
      <c r="F153" s="197" t="s">
        <v>1518</v>
      </c>
      <c r="G153" s="198" t="s">
        <v>320</v>
      </c>
      <c r="H153" s="199">
        <v>179.04</v>
      </c>
      <c r="I153" s="200"/>
      <c r="J153" s="201">
        <f t="shared" si="0"/>
        <v>0</v>
      </c>
      <c r="K153" s="202"/>
      <c r="L153" s="37"/>
      <c r="M153" s="203" t="s">
        <v>1</v>
      </c>
      <c r="N153" s="204" t="s">
        <v>40</v>
      </c>
      <c r="O153" s="69"/>
      <c r="P153" s="205">
        <f t="shared" si="1"/>
        <v>0</v>
      </c>
      <c r="Q153" s="205">
        <v>0</v>
      </c>
      <c r="R153" s="205">
        <f t="shared" si="2"/>
        <v>0</v>
      </c>
      <c r="S153" s="205">
        <v>0</v>
      </c>
      <c r="T153" s="206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7" t="s">
        <v>168</v>
      </c>
      <c r="AT153" s="207" t="s">
        <v>220</v>
      </c>
      <c r="AU153" s="207" t="s">
        <v>83</v>
      </c>
      <c r="AY153" s="15" t="s">
        <v>219</v>
      </c>
      <c r="BE153" s="208">
        <f t="shared" si="4"/>
        <v>0</v>
      </c>
      <c r="BF153" s="208">
        <f t="shared" si="5"/>
        <v>0</v>
      </c>
      <c r="BG153" s="208">
        <f t="shared" si="6"/>
        <v>0</v>
      </c>
      <c r="BH153" s="208">
        <f t="shared" si="7"/>
        <v>0</v>
      </c>
      <c r="BI153" s="208">
        <f t="shared" si="8"/>
        <v>0</v>
      </c>
      <c r="BJ153" s="15" t="s">
        <v>83</v>
      </c>
      <c r="BK153" s="208">
        <f t="shared" si="9"/>
        <v>0</v>
      </c>
      <c r="BL153" s="15" t="s">
        <v>168</v>
      </c>
      <c r="BM153" s="207" t="s">
        <v>1519</v>
      </c>
    </row>
    <row r="154" spans="1:65" s="2" customFormat="1" ht="24" customHeight="1">
      <c r="A154" s="32"/>
      <c r="B154" s="33"/>
      <c r="C154" s="195" t="s">
        <v>317</v>
      </c>
      <c r="D154" s="195" t="s">
        <v>220</v>
      </c>
      <c r="E154" s="196" t="s">
        <v>1520</v>
      </c>
      <c r="F154" s="197" t="s">
        <v>1521</v>
      </c>
      <c r="G154" s="198" t="s">
        <v>320</v>
      </c>
      <c r="H154" s="199">
        <v>59.68</v>
      </c>
      <c r="I154" s="200"/>
      <c r="J154" s="201">
        <f t="shared" si="0"/>
        <v>0</v>
      </c>
      <c r="K154" s="202"/>
      <c r="L154" s="37"/>
      <c r="M154" s="203" t="s">
        <v>1</v>
      </c>
      <c r="N154" s="204" t="s">
        <v>40</v>
      </c>
      <c r="O154" s="69"/>
      <c r="P154" s="205">
        <f t="shared" si="1"/>
        <v>0</v>
      </c>
      <c r="Q154" s="205">
        <v>0</v>
      </c>
      <c r="R154" s="205">
        <f t="shared" si="2"/>
        <v>0</v>
      </c>
      <c r="S154" s="205">
        <v>0</v>
      </c>
      <c r="T154" s="206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07" t="s">
        <v>168</v>
      </c>
      <c r="AT154" s="207" t="s">
        <v>220</v>
      </c>
      <c r="AU154" s="207" t="s">
        <v>83</v>
      </c>
      <c r="AY154" s="15" t="s">
        <v>219</v>
      </c>
      <c r="BE154" s="208">
        <f t="shared" si="4"/>
        <v>0</v>
      </c>
      <c r="BF154" s="208">
        <f t="shared" si="5"/>
        <v>0</v>
      </c>
      <c r="BG154" s="208">
        <f t="shared" si="6"/>
        <v>0</v>
      </c>
      <c r="BH154" s="208">
        <f t="shared" si="7"/>
        <v>0</v>
      </c>
      <c r="BI154" s="208">
        <f t="shared" si="8"/>
        <v>0</v>
      </c>
      <c r="BJ154" s="15" t="s">
        <v>83</v>
      </c>
      <c r="BK154" s="208">
        <f t="shared" si="9"/>
        <v>0</v>
      </c>
      <c r="BL154" s="15" t="s">
        <v>168</v>
      </c>
      <c r="BM154" s="207" t="s">
        <v>1522</v>
      </c>
    </row>
    <row r="155" spans="1:65" s="2" customFormat="1" ht="24" customHeight="1">
      <c r="A155" s="32"/>
      <c r="B155" s="33"/>
      <c r="C155" s="195" t="s">
        <v>8</v>
      </c>
      <c r="D155" s="195" t="s">
        <v>220</v>
      </c>
      <c r="E155" s="196" t="s">
        <v>1523</v>
      </c>
      <c r="F155" s="197" t="s">
        <v>424</v>
      </c>
      <c r="G155" s="198" t="s">
        <v>320</v>
      </c>
      <c r="H155" s="199">
        <v>53.81</v>
      </c>
      <c r="I155" s="200"/>
      <c r="J155" s="201">
        <f t="shared" si="0"/>
        <v>0</v>
      </c>
      <c r="K155" s="202"/>
      <c r="L155" s="37"/>
      <c r="M155" s="203" t="s">
        <v>1</v>
      </c>
      <c r="N155" s="204" t="s">
        <v>40</v>
      </c>
      <c r="O155" s="69"/>
      <c r="P155" s="205">
        <f t="shared" si="1"/>
        <v>0</v>
      </c>
      <c r="Q155" s="205">
        <v>0</v>
      </c>
      <c r="R155" s="205">
        <f t="shared" si="2"/>
        <v>0</v>
      </c>
      <c r="S155" s="205">
        <v>0</v>
      </c>
      <c r="T155" s="206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07" t="s">
        <v>168</v>
      </c>
      <c r="AT155" s="207" t="s">
        <v>220</v>
      </c>
      <c r="AU155" s="207" t="s">
        <v>83</v>
      </c>
      <c r="AY155" s="15" t="s">
        <v>219</v>
      </c>
      <c r="BE155" s="208">
        <f t="shared" si="4"/>
        <v>0</v>
      </c>
      <c r="BF155" s="208">
        <f t="shared" si="5"/>
        <v>0</v>
      </c>
      <c r="BG155" s="208">
        <f t="shared" si="6"/>
        <v>0</v>
      </c>
      <c r="BH155" s="208">
        <f t="shared" si="7"/>
        <v>0</v>
      </c>
      <c r="BI155" s="208">
        <f t="shared" si="8"/>
        <v>0</v>
      </c>
      <c r="BJ155" s="15" t="s">
        <v>83</v>
      </c>
      <c r="BK155" s="208">
        <f t="shared" si="9"/>
        <v>0</v>
      </c>
      <c r="BL155" s="15" t="s">
        <v>168</v>
      </c>
      <c r="BM155" s="207" t="s">
        <v>1524</v>
      </c>
    </row>
    <row r="156" spans="1:65" s="2" customFormat="1" ht="24" customHeight="1">
      <c r="A156" s="32"/>
      <c r="B156" s="33"/>
      <c r="C156" s="195" t="s">
        <v>327</v>
      </c>
      <c r="D156" s="195" t="s">
        <v>220</v>
      </c>
      <c r="E156" s="196" t="s">
        <v>439</v>
      </c>
      <c r="F156" s="197" t="s">
        <v>440</v>
      </c>
      <c r="G156" s="198" t="s">
        <v>320</v>
      </c>
      <c r="H156" s="199">
        <v>198.15</v>
      </c>
      <c r="I156" s="200"/>
      <c r="J156" s="201">
        <f t="shared" si="0"/>
        <v>0</v>
      </c>
      <c r="K156" s="202"/>
      <c r="L156" s="37"/>
      <c r="M156" s="203" t="s">
        <v>1</v>
      </c>
      <c r="N156" s="204" t="s">
        <v>40</v>
      </c>
      <c r="O156" s="69"/>
      <c r="P156" s="205">
        <f t="shared" si="1"/>
        <v>0</v>
      </c>
      <c r="Q156" s="205">
        <v>0</v>
      </c>
      <c r="R156" s="205">
        <f t="shared" si="2"/>
        <v>0</v>
      </c>
      <c r="S156" s="205">
        <v>0</v>
      </c>
      <c r="T156" s="206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7" t="s">
        <v>168</v>
      </c>
      <c r="AT156" s="207" t="s">
        <v>220</v>
      </c>
      <c r="AU156" s="207" t="s">
        <v>83</v>
      </c>
      <c r="AY156" s="15" t="s">
        <v>219</v>
      </c>
      <c r="BE156" s="208">
        <f t="shared" si="4"/>
        <v>0</v>
      </c>
      <c r="BF156" s="208">
        <f t="shared" si="5"/>
        <v>0</v>
      </c>
      <c r="BG156" s="208">
        <f t="shared" si="6"/>
        <v>0</v>
      </c>
      <c r="BH156" s="208">
        <f t="shared" si="7"/>
        <v>0</v>
      </c>
      <c r="BI156" s="208">
        <f t="shared" si="8"/>
        <v>0</v>
      </c>
      <c r="BJ156" s="15" t="s">
        <v>83</v>
      </c>
      <c r="BK156" s="208">
        <f t="shared" si="9"/>
        <v>0</v>
      </c>
      <c r="BL156" s="15" t="s">
        <v>168</v>
      </c>
      <c r="BM156" s="207" t="s">
        <v>1525</v>
      </c>
    </row>
    <row r="157" spans="1:65" s="2" customFormat="1" ht="16.5" customHeight="1">
      <c r="A157" s="32"/>
      <c r="B157" s="33"/>
      <c r="C157" s="231" t="s">
        <v>333</v>
      </c>
      <c r="D157" s="231" t="s">
        <v>288</v>
      </c>
      <c r="E157" s="232" t="s">
        <v>1526</v>
      </c>
      <c r="F157" s="233" t="s">
        <v>1527</v>
      </c>
      <c r="G157" s="234" t="s">
        <v>412</v>
      </c>
      <c r="H157" s="235">
        <v>366.58</v>
      </c>
      <c r="I157" s="236"/>
      <c r="J157" s="237">
        <f t="shared" si="0"/>
        <v>0</v>
      </c>
      <c r="K157" s="238"/>
      <c r="L157" s="239"/>
      <c r="M157" s="240" t="s">
        <v>1</v>
      </c>
      <c r="N157" s="241" t="s">
        <v>40</v>
      </c>
      <c r="O157" s="69"/>
      <c r="P157" s="205">
        <f t="shared" si="1"/>
        <v>0</v>
      </c>
      <c r="Q157" s="205">
        <v>0</v>
      </c>
      <c r="R157" s="205">
        <f t="shared" si="2"/>
        <v>0</v>
      </c>
      <c r="S157" s="205">
        <v>0</v>
      </c>
      <c r="T157" s="206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7" t="s">
        <v>275</v>
      </c>
      <c r="AT157" s="207" t="s">
        <v>288</v>
      </c>
      <c r="AU157" s="207" t="s">
        <v>83</v>
      </c>
      <c r="AY157" s="15" t="s">
        <v>219</v>
      </c>
      <c r="BE157" s="208">
        <f t="shared" si="4"/>
        <v>0</v>
      </c>
      <c r="BF157" s="208">
        <f t="shared" si="5"/>
        <v>0</v>
      </c>
      <c r="BG157" s="208">
        <f t="shared" si="6"/>
        <v>0</v>
      </c>
      <c r="BH157" s="208">
        <f t="shared" si="7"/>
        <v>0</v>
      </c>
      <c r="BI157" s="208">
        <f t="shared" si="8"/>
        <v>0</v>
      </c>
      <c r="BJ157" s="15" t="s">
        <v>83</v>
      </c>
      <c r="BK157" s="208">
        <f t="shared" si="9"/>
        <v>0</v>
      </c>
      <c r="BL157" s="15" t="s">
        <v>168</v>
      </c>
      <c r="BM157" s="207" t="s">
        <v>1528</v>
      </c>
    </row>
    <row r="158" spans="1:65" s="2" customFormat="1" ht="16.5" customHeight="1">
      <c r="A158" s="32"/>
      <c r="B158" s="33"/>
      <c r="C158" s="195" t="s">
        <v>340</v>
      </c>
      <c r="D158" s="195" t="s">
        <v>220</v>
      </c>
      <c r="E158" s="196" t="s">
        <v>1529</v>
      </c>
      <c r="F158" s="197" t="s">
        <v>1530</v>
      </c>
      <c r="G158" s="198" t="s">
        <v>320</v>
      </c>
      <c r="H158" s="199">
        <v>14.89</v>
      </c>
      <c r="I158" s="200"/>
      <c r="J158" s="201">
        <f t="shared" si="0"/>
        <v>0</v>
      </c>
      <c r="K158" s="202"/>
      <c r="L158" s="37"/>
      <c r="M158" s="203" t="s">
        <v>1</v>
      </c>
      <c r="N158" s="204" t="s">
        <v>40</v>
      </c>
      <c r="O158" s="69"/>
      <c r="P158" s="205">
        <f t="shared" si="1"/>
        <v>0</v>
      </c>
      <c r="Q158" s="205">
        <v>0</v>
      </c>
      <c r="R158" s="205">
        <f t="shared" si="2"/>
        <v>0</v>
      </c>
      <c r="S158" s="205">
        <v>0</v>
      </c>
      <c r="T158" s="206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07" t="s">
        <v>168</v>
      </c>
      <c r="AT158" s="207" t="s">
        <v>220</v>
      </c>
      <c r="AU158" s="207" t="s">
        <v>83</v>
      </c>
      <c r="AY158" s="15" t="s">
        <v>219</v>
      </c>
      <c r="BE158" s="208">
        <f t="shared" si="4"/>
        <v>0</v>
      </c>
      <c r="BF158" s="208">
        <f t="shared" si="5"/>
        <v>0</v>
      </c>
      <c r="BG158" s="208">
        <f t="shared" si="6"/>
        <v>0</v>
      </c>
      <c r="BH158" s="208">
        <f t="shared" si="7"/>
        <v>0</v>
      </c>
      <c r="BI158" s="208">
        <f t="shared" si="8"/>
        <v>0</v>
      </c>
      <c r="BJ158" s="15" t="s">
        <v>83</v>
      </c>
      <c r="BK158" s="208">
        <f t="shared" si="9"/>
        <v>0</v>
      </c>
      <c r="BL158" s="15" t="s">
        <v>168</v>
      </c>
      <c r="BM158" s="207" t="s">
        <v>1531</v>
      </c>
    </row>
    <row r="159" spans="1:65" s="2" customFormat="1" ht="16.5" customHeight="1">
      <c r="A159" s="32"/>
      <c r="B159" s="33"/>
      <c r="C159" s="195" t="s">
        <v>353</v>
      </c>
      <c r="D159" s="195" t="s">
        <v>220</v>
      </c>
      <c r="E159" s="196" t="s">
        <v>1532</v>
      </c>
      <c r="F159" s="197" t="s">
        <v>1533</v>
      </c>
      <c r="G159" s="198" t="s">
        <v>320</v>
      </c>
      <c r="H159" s="199">
        <v>42.32</v>
      </c>
      <c r="I159" s="200"/>
      <c r="J159" s="201">
        <f t="shared" si="0"/>
        <v>0</v>
      </c>
      <c r="K159" s="202"/>
      <c r="L159" s="37"/>
      <c r="M159" s="203" t="s">
        <v>1</v>
      </c>
      <c r="N159" s="204" t="s">
        <v>40</v>
      </c>
      <c r="O159" s="69"/>
      <c r="P159" s="205">
        <f t="shared" si="1"/>
        <v>0</v>
      </c>
      <c r="Q159" s="205">
        <v>0</v>
      </c>
      <c r="R159" s="205">
        <f t="shared" si="2"/>
        <v>0</v>
      </c>
      <c r="S159" s="205">
        <v>0</v>
      </c>
      <c r="T159" s="206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7" t="s">
        <v>168</v>
      </c>
      <c r="AT159" s="207" t="s">
        <v>220</v>
      </c>
      <c r="AU159" s="207" t="s">
        <v>83</v>
      </c>
      <c r="AY159" s="15" t="s">
        <v>219</v>
      </c>
      <c r="BE159" s="208">
        <f t="shared" si="4"/>
        <v>0</v>
      </c>
      <c r="BF159" s="208">
        <f t="shared" si="5"/>
        <v>0</v>
      </c>
      <c r="BG159" s="208">
        <f t="shared" si="6"/>
        <v>0</v>
      </c>
      <c r="BH159" s="208">
        <f t="shared" si="7"/>
        <v>0</v>
      </c>
      <c r="BI159" s="208">
        <f t="shared" si="8"/>
        <v>0</v>
      </c>
      <c r="BJ159" s="15" t="s">
        <v>83</v>
      </c>
      <c r="BK159" s="208">
        <f t="shared" si="9"/>
        <v>0</v>
      </c>
      <c r="BL159" s="15" t="s">
        <v>168</v>
      </c>
      <c r="BM159" s="207" t="s">
        <v>1534</v>
      </c>
    </row>
    <row r="160" spans="1:65" s="2" customFormat="1" ht="24" customHeight="1">
      <c r="A160" s="32"/>
      <c r="B160" s="33"/>
      <c r="C160" s="195" t="s">
        <v>369</v>
      </c>
      <c r="D160" s="195" t="s">
        <v>220</v>
      </c>
      <c r="E160" s="196" t="s">
        <v>1535</v>
      </c>
      <c r="F160" s="197" t="s">
        <v>1536</v>
      </c>
      <c r="G160" s="198" t="s">
        <v>320</v>
      </c>
      <c r="H160" s="199">
        <v>126.94</v>
      </c>
      <c r="I160" s="200"/>
      <c r="J160" s="201">
        <f t="shared" si="0"/>
        <v>0</v>
      </c>
      <c r="K160" s="202"/>
      <c r="L160" s="37"/>
      <c r="M160" s="203" t="s">
        <v>1</v>
      </c>
      <c r="N160" s="204" t="s">
        <v>40</v>
      </c>
      <c r="O160" s="69"/>
      <c r="P160" s="205">
        <f t="shared" si="1"/>
        <v>0</v>
      </c>
      <c r="Q160" s="205">
        <v>0</v>
      </c>
      <c r="R160" s="205">
        <f t="shared" si="2"/>
        <v>0</v>
      </c>
      <c r="S160" s="205">
        <v>0</v>
      </c>
      <c r="T160" s="206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07" t="s">
        <v>168</v>
      </c>
      <c r="AT160" s="207" t="s">
        <v>220</v>
      </c>
      <c r="AU160" s="207" t="s">
        <v>83</v>
      </c>
      <c r="AY160" s="15" t="s">
        <v>219</v>
      </c>
      <c r="BE160" s="208">
        <f t="shared" si="4"/>
        <v>0</v>
      </c>
      <c r="BF160" s="208">
        <f t="shared" si="5"/>
        <v>0</v>
      </c>
      <c r="BG160" s="208">
        <f t="shared" si="6"/>
        <v>0</v>
      </c>
      <c r="BH160" s="208">
        <f t="shared" si="7"/>
        <v>0</v>
      </c>
      <c r="BI160" s="208">
        <f t="shared" si="8"/>
        <v>0</v>
      </c>
      <c r="BJ160" s="15" t="s">
        <v>83</v>
      </c>
      <c r="BK160" s="208">
        <f t="shared" si="9"/>
        <v>0</v>
      </c>
      <c r="BL160" s="15" t="s">
        <v>168</v>
      </c>
      <c r="BM160" s="207" t="s">
        <v>1537</v>
      </c>
    </row>
    <row r="161" spans="1:65" s="2" customFormat="1" ht="24" customHeight="1">
      <c r="A161" s="32"/>
      <c r="B161" s="33"/>
      <c r="C161" s="195" t="s">
        <v>7</v>
      </c>
      <c r="D161" s="195" t="s">
        <v>220</v>
      </c>
      <c r="E161" s="196" t="s">
        <v>1538</v>
      </c>
      <c r="F161" s="197" t="s">
        <v>1539</v>
      </c>
      <c r="G161" s="198" t="s">
        <v>320</v>
      </c>
      <c r="H161" s="199">
        <v>1904.1</v>
      </c>
      <c r="I161" s="200"/>
      <c r="J161" s="201">
        <f t="shared" si="0"/>
        <v>0</v>
      </c>
      <c r="K161" s="202"/>
      <c r="L161" s="37"/>
      <c r="M161" s="203" t="s">
        <v>1</v>
      </c>
      <c r="N161" s="204" t="s">
        <v>40</v>
      </c>
      <c r="O161" s="69"/>
      <c r="P161" s="205">
        <f t="shared" si="1"/>
        <v>0</v>
      </c>
      <c r="Q161" s="205">
        <v>0</v>
      </c>
      <c r="R161" s="205">
        <f t="shared" si="2"/>
        <v>0</v>
      </c>
      <c r="S161" s="205">
        <v>0</v>
      </c>
      <c r="T161" s="206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7" t="s">
        <v>168</v>
      </c>
      <c r="AT161" s="207" t="s">
        <v>220</v>
      </c>
      <c r="AU161" s="207" t="s">
        <v>83</v>
      </c>
      <c r="AY161" s="15" t="s">
        <v>219</v>
      </c>
      <c r="BE161" s="208">
        <f t="shared" si="4"/>
        <v>0</v>
      </c>
      <c r="BF161" s="208">
        <f t="shared" si="5"/>
        <v>0</v>
      </c>
      <c r="BG161" s="208">
        <f t="shared" si="6"/>
        <v>0</v>
      </c>
      <c r="BH161" s="208">
        <f t="shared" si="7"/>
        <v>0</v>
      </c>
      <c r="BI161" s="208">
        <f t="shared" si="8"/>
        <v>0</v>
      </c>
      <c r="BJ161" s="15" t="s">
        <v>83</v>
      </c>
      <c r="BK161" s="208">
        <f t="shared" si="9"/>
        <v>0</v>
      </c>
      <c r="BL161" s="15" t="s">
        <v>168</v>
      </c>
      <c r="BM161" s="207" t="s">
        <v>1540</v>
      </c>
    </row>
    <row r="162" spans="1:65" s="12" customFormat="1" ht="11.25">
      <c r="B162" s="209"/>
      <c r="C162" s="210"/>
      <c r="D162" s="211" t="s">
        <v>225</v>
      </c>
      <c r="E162" s="212" t="s">
        <v>378</v>
      </c>
      <c r="F162" s="213" t="s">
        <v>1541</v>
      </c>
      <c r="G162" s="210"/>
      <c r="H162" s="214">
        <v>1904.1</v>
      </c>
      <c r="I162" s="215"/>
      <c r="J162" s="210"/>
      <c r="K162" s="210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225</v>
      </c>
      <c r="AU162" s="220" t="s">
        <v>83</v>
      </c>
      <c r="AV162" s="12" t="s">
        <v>106</v>
      </c>
      <c r="AW162" s="12" t="s">
        <v>32</v>
      </c>
      <c r="AX162" s="12" t="s">
        <v>83</v>
      </c>
      <c r="AY162" s="220" t="s">
        <v>219</v>
      </c>
    </row>
    <row r="163" spans="1:65" s="2" customFormat="1" ht="24" customHeight="1">
      <c r="A163" s="32"/>
      <c r="B163" s="33"/>
      <c r="C163" s="195" t="s">
        <v>380</v>
      </c>
      <c r="D163" s="195" t="s">
        <v>220</v>
      </c>
      <c r="E163" s="196" t="s">
        <v>1542</v>
      </c>
      <c r="F163" s="197" t="s">
        <v>1543</v>
      </c>
      <c r="G163" s="198" t="s">
        <v>320</v>
      </c>
      <c r="H163" s="199">
        <v>42.32</v>
      </c>
      <c r="I163" s="200"/>
      <c r="J163" s="201">
        <f>ROUND(I163*H163,2)</f>
        <v>0</v>
      </c>
      <c r="K163" s="202"/>
      <c r="L163" s="37"/>
      <c r="M163" s="203" t="s">
        <v>1</v>
      </c>
      <c r="N163" s="204" t="s">
        <v>40</v>
      </c>
      <c r="O163" s="69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7" t="s">
        <v>168</v>
      </c>
      <c r="AT163" s="207" t="s">
        <v>220</v>
      </c>
      <c r="AU163" s="207" t="s">
        <v>83</v>
      </c>
      <c r="AY163" s="15" t="s">
        <v>219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5" t="s">
        <v>83</v>
      </c>
      <c r="BK163" s="208">
        <f>ROUND(I163*H163,2)</f>
        <v>0</v>
      </c>
      <c r="BL163" s="15" t="s">
        <v>168</v>
      </c>
      <c r="BM163" s="207" t="s">
        <v>1544</v>
      </c>
    </row>
    <row r="164" spans="1:65" s="2" customFormat="1" ht="24" customHeight="1">
      <c r="A164" s="32"/>
      <c r="B164" s="33"/>
      <c r="C164" s="195" t="s">
        <v>386</v>
      </c>
      <c r="D164" s="195" t="s">
        <v>220</v>
      </c>
      <c r="E164" s="196" t="s">
        <v>1545</v>
      </c>
      <c r="F164" s="197" t="s">
        <v>1546</v>
      </c>
      <c r="G164" s="198" t="s">
        <v>320</v>
      </c>
      <c r="H164" s="199">
        <v>634.79999999999995</v>
      </c>
      <c r="I164" s="200"/>
      <c r="J164" s="201">
        <f>ROUND(I164*H164,2)</f>
        <v>0</v>
      </c>
      <c r="K164" s="202"/>
      <c r="L164" s="37"/>
      <c r="M164" s="203" t="s">
        <v>1</v>
      </c>
      <c r="N164" s="204" t="s">
        <v>40</v>
      </c>
      <c r="O164" s="69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07" t="s">
        <v>168</v>
      </c>
      <c r="AT164" s="207" t="s">
        <v>220</v>
      </c>
      <c r="AU164" s="207" t="s">
        <v>83</v>
      </c>
      <c r="AY164" s="15" t="s">
        <v>219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5" t="s">
        <v>83</v>
      </c>
      <c r="BK164" s="208">
        <f>ROUND(I164*H164,2)</f>
        <v>0</v>
      </c>
      <c r="BL164" s="15" t="s">
        <v>168</v>
      </c>
      <c r="BM164" s="207" t="s">
        <v>1547</v>
      </c>
    </row>
    <row r="165" spans="1:65" s="12" customFormat="1" ht="11.25">
      <c r="B165" s="209"/>
      <c r="C165" s="210"/>
      <c r="D165" s="211" t="s">
        <v>225</v>
      </c>
      <c r="E165" s="212" t="s">
        <v>391</v>
      </c>
      <c r="F165" s="213" t="s">
        <v>1548</v>
      </c>
      <c r="G165" s="210"/>
      <c r="H165" s="214">
        <v>634.79999999999995</v>
      </c>
      <c r="I165" s="215"/>
      <c r="J165" s="210"/>
      <c r="K165" s="210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225</v>
      </c>
      <c r="AU165" s="220" t="s">
        <v>83</v>
      </c>
      <c r="AV165" s="12" t="s">
        <v>106</v>
      </c>
      <c r="AW165" s="12" t="s">
        <v>32</v>
      </c>
      <c r="AX165" s="12" t="s">
        <v>83</v>
      </c>
      <c r="AY165" s="220" t="s">
        <v>219</v>
      </c>
    </row>
    <row r="166" spans="1:65" s="2" customFormat="1" ht="16.5" customHeight="1">
      <c r="A166" s="32"/>
      <c r="B166" s="33"/>
      <c r="C166" s="195" t="s">
        <v>397</v>
      </c>
      <c r="D166" s="195" t="s">
        <v>220</v>
      </c>
      <c r="E166" s="196" t="s">
        <v>1549</v>
      </c>
      <c r="F166" s="197" t="s">
        <v>1550</v>
      </c>
      <c r="G166" s="198" t="s">
        <v>320</v>
      </c>
      <c r="H166" s="199">
        <v>169.26</v>
      </c>
      <c r="I166" s="200"/>
      <c r="J166" s="201">
        <f>ROUND(I166*H166,2)</f>
        <v>0</v>
      </c>
      <c r="K166" s="202"/>
      <c r="L166" s="37"/>
      <c r="M166" s="203" t="s">
        <v>1</v>
      </c>
      <c r="N166" s="204" t="s">
        <v>40</v>
      </c>
      <c r="O166" s="69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07" t="s">
        <v>168</v>
      </c>
      <c r="AT166" s="207" t="s">
        <v>220</v>
      </c>
      <c r="AU166" s="207" t="s">
        <v>83</v>
      </c>
      <c r="AY166" s="15" t="s">
        <v>219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5" t="s">
        <v>83</v>
      </c>
      <c r="BK166" s="208">
        <f>ROUND(I166*H166,2)</f>
        <v>0</v>
      </c>
      <c r="BL166" s="15" t="s">
        <v>168</v>
      </c>
      <c r="BM166" s="207" t="s">
        <v>1551</v>
      </c>
    </row>
    <row r="167" spans="1:65" s="12" customFormat="1" ht="11.25">
      <c r="B167" s="209"/>
      <c r="C167" s="210"/>
      <c r="D167" s="211" t="s">
        <v>225</v>
      </c>
      <c r="E167" s="212" t="s">
        <v>401</v>
      </c>
      <c r="F167" s="213" t="s">
        <v>1552</v>
      </c>
      <c r="G167" s="210"/>
      <c r="H167" s="214">
        <v>169.26</v>
      </c>
      <c r="I167" s="215"/>
      <c r="J167" s="210"/>
      <c r="K167" s="210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225</v>
      </c>
      <c r="AU167" s="220" t="s">
        <v>83</v>
      </c>
      <c r="AV167" s="12" t="s">
        <v>106</v>
      </c>
      <c r="AW167" s="12" t="s">
        <v>32</v>
      </c>
      <c r="AX167" s="12" t="s">
        <v>75</v>
      </c>
      <c r="AY167" s="220" t="s">
        <v>219</v>
      </c>
    </row>
    <row r="168" spans="1:65" s="12" customFormat="1" ht="11.25">
      <c r="B168" s="209"/>
      <c r="C168" s="210"/>
      <c r="D168" s="211" t="s">
        <v>225</v>
      </c>
      <c r="E168" s="212" t="s">
        <v>1553</v>
      </c>
      <c r="F168" s="213" t="s">
        <v>1554</v>
      </c>
      <c r="G168" s="210"/>
      <c r="H168" s="214">
        <v>169.26</v>
      </c>
      <c r="I168" s="215"/>
      <c r="J168" s="210"/>
      <c r="K168" s="210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225</v>
      </c>
      <c r="AU168" s="220" t="s">
        <v>83</v>
      </c>
      <c r="AV168" s="12" t="s">
        <v>106</v>
      </c>
      <c r="AW168" s="12" t="s">
        <v>32</v>
      </c>
      <c r="AX168" s="12" t="s">
        <v>83</v>
      </c>
      <c r="AY168" s="220" t="s">
        <v>219</v>
      </c>
    </row>
    <row r="169" spans="1:65" s="2" customFormat="1" ht="24" customHeight="1">
      <c r="A169" s="32"/>
      <c r="B169" s="33"/>
      <c r="C169" s="195" t="s">
        <v>403</v>
      </c>
      <c r="D169" s="195" t="s">
        <v>220</v>
      </c>
      <c r="E169" s="196" t="s">
        <v>1555</v>
      </c>
      <c r="F169" s="197" t="s">
        <v>1556</v>
      </c>
      <c r="G169" s="198" t="s">
        <v>412</v>
      </c>
      <c r="H169" s="199">
        <v>313.13</v>
      </c>
      <c r="I169" s="200"/>
      <c r="J169" s="201">
        <f>ROUND(I169*H169,2)</f>
        <v>0</v>
      </c>
      <c r="K169" s="202"/>
      <c r="L169" s="37"/>
      <c r="M169" s="203" t="s">
        <v>1</v>
      </c>
      <c r="N169" s="204" t="s">
        <v>40</v>
      </c>
      <c r="O169" s="69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7" t="s">
        <v>168</v>
      </c>
      <c r="AT169" s="207" t="s">
        <v>220</v>
      </c>
      <c r="AU169" s="207" t="s">
        <v>83</v>
      </c>
      <c r="AY169" s="15" t="s">
        <v>219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5" t="s">
        <v>83</v>
      </c>
      <c r="BK169" s="208">
        <f>ROUND(I169*H169,2)</f>
        <v>0</v>
      </c>
      <c r="BL169" s="15" t="s">
        <v>168</v>
      </c>
      <c r="BM169" s="207" t="s">
        <v>1557</v>
      </c>
    </row>
    <row r="170" spans="1:65" s="11" customFormat="1" ht="25.9" customHeight="1">
      <c r="B170" s="181"/>
      <c r="C170" s="182"/>
      <c r="D170" s="183" t="s">
        <v>74</v>
      </c>
      <c r="E170" s="184" t="s">
        <v>241</v>
      </c>
      <c r="F170" s="184" t="s">
        <v>513</v>
      </c>
      <c r="G170" s="182"/>
      <c r="H170" s="182"/>
      <c r="I170" s="185"/>
      <c r="J170" s="186">
        <f>BK170</f>
        <v>0</v>
      </c>
      <c r="K170" s="182"/>
      <c r="L170" s="187"/>
      <c r="M170" s="188"/>
      <c r="N170" s="189"/>
      <c r="O170" s="189"/>
      <c r="P170" s="190">
        <f>P171</f>
        <v>0</v>
      </c>
      <c r="Q170" s="189"/>
      <c r="R170" s="190">
        <f>R171</f>
        <v>0</v>
      </c>
      <c r="S170" s="189"/>
      <c r="T170" s="191">
        <f>T171</f>
        <v>0</v>
      </c>
      <c r="AR170" s="192" t="s">
        <v>168</v>
      </c>
      <c r="AT170" s="193" t="s">
        <v>74</v>
      </c>
      <c r="AU170" s="193" t="s">
        <v>75</v>
      </c>
      <c r="AY170" s="192" t="s">
        <v>219</v>
      </c>
      <c r="BK170" s="194">
        <f>BK171</f>
        <v>0</v>
      </c>
    </row>
    <row r="171" spans="1:65" s="2" customFormat="1" ht="16.5" customHeight="1">
      <c r="A171" s="32"/>
      <c r="B171" s="33"/>
      <c r="C171" s="195" t="s">
        <v>409</v>
      </c>
      <c r="D171" s="195" t="s">
        <v>220</v>
      </c>
      <c r="E171" s="196" t="s">
        <v>1558</v>
      </c>
      <c r="F171" s="197" t="s">
        <v>1559</v>
      </c>
      <c r="G171" s="198" t="s">
        <v>288</v>
      </c>
      <c r="H171" s="199">
        <v>227.2</v>
      </c>
      <c r="I171" s="200"/>
      <c r="J171" s="201">
        <f>ROUND(I171*H171,2)</f>
        <v>0</v>
      </c>
      <c r="K171" s="202"/>
      <c r="L171" s="37"/>
      <c r="M171" s="203" t="s">
        <v>1</v>
      </c>
      <c r="N171" s="204" t="s">
        <v>40</v>
      </c>
      <c r="O171" s="69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7" t="s">
        <v>168</v>
      </c>
      <c r="AT171" s="207" t="s">
        <v>220</v>
      </c>
      <c r="AU171" s="207" t="s">
        <v>83</v>
      </c>
      <c r="AY171" s="15" t="s">
        <v>219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5" t="s">
        <v>83</v>
      </c>
      <c r="BK171" s="208">
        <f>ROUND(I171*H171,2)</f>
        <v>0</v>
      </c>
      <c r="BL171" s="15" t="s">
        <v>168</v>
      </c>
      <c r="BM171" s="207" t="s">
        <v>1560</v>
      </c>
    </row>
    <row r="172" spans="1:65" s="11" customFormat="1" ht="25.9" customHeight="1">
      <c r="B172" s="181"/>
      <c r="C172" s="182"/>
      <c r="D172" s="183" t="s">
        <v>74</v>
      </c>
      <c r="E172" s="184" t="s">
        <v>168</v>
      </c>
      <c r="F172" s="184" t="s">
        <v>1561</v>
      </c>
      <c r="G172" s="182"/>
      <c r="H172" s="182"/>
      <c r="I172" s="185"/>
      <c r="J172" s="186">
        <f>BK172</f>
        <v>0</v>
      </c>
      <c r="K172" s="182"/>
      <c r="L172" s="187"/>
      <c r="M172" s="188"/>
      <c r="N172" s="189"/>
      <c r="O172" s="189"/>
      <c r="P172" s="190">
        <f>SUM(P173:P175)</f>
        <v>0</v>
      </c>
      <c r="Q172" s="189"/>
      <c r="R172" s="190">
        <f>SUM(R173:R175)</f>
        <v>0</v>
      </c>
      <c r="S172" s="189"/>
      <c r="T172" s="191">
        <f>SUM(T173:T175)</f>
        <v>0</v>
      </c>
      <c r="AR172" s="192" t="s">
        <v>168</v>
      </c>
      <c r="AT172" s="193" t="s">
        <v>74</v>
      </c>
      <c r="AU172" s="193" t="s">
        <v>75</v>
      </c>
      <c r="AY172" s="192" t="s">
        <v>219</v>
      </c>
      <c r="BK172" s="194">
        <f>SUM(BK173:BK175)</f>
        <v>0</v>
      </c>
    </row>
    <row r="173" spans="1:65" s="2" customFormat="1" ht="24" customHeight="1">
      <c r="A173" s="32"/>
      <c r="B173" s="33"/>
      <c r="C173" s="195" t="s">
        <v>416</v>
      </c>
      <c r="D173" s="195" t="s">
        <v>220</v>
      </c>
      <c r="E173" s="196" t="s">
        <v>1562</v>
      </c>
      <c r="F173" s="197" t="s">
        <v>1563</v>
      </c>
      <c r="G173" s="198" t="s">
        <v>320</v>
      </c>
      <c r="H173" s="199">
        <v>24.99</v>
      </c>
      <c r="I173" s="200"/>
      <c r="J173" s="201">
        <f>ROUND(I173*H173,2)</f>
        <v>0</v>
      </c>
      <c r="K173" s="202"/>
      <c r="L173" s="37"/>
      <c r="M173" s="203" t="s">
        <v>1</v>
      </c>
      <c r="N173" s="204" t="s">
        <v>40</v>
      </c>
      <c r="O173" s="69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07" t="s">
        <v>168</v>
      </c>
      <c r="AT173" s="207" t="s">
        <v>220</v>
      </c>
      <c r="AU173" s="207" t="s">
        <v>83</v>
      </c>
      <c r="AY173" s="15" t="s">
        <v>219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5" t="s">
        <v>83</v>
      </c>
      <c r="BK173" s="208">
        <f>ROUND(I173*H173,2)</f>
        <v>0</v>
      </c>
      <c r="BL173" s="15" t="s">
        <v>168</v>
      </c>
      <c r="BM173" s="207" t="s">
        <v>1564</v>
      </c>
    </row>
    <row r="174" spans="1:65" s="2" customFormat="1" ht="16.5" customHeight="1">
      <c r="A174" s="32"/>
      <c r="B174" s="33"/>
      <c r="C174" s="195" t="s">
        <v>422</v>
      </c>
      <c r="D174" s="195" t="s">
        <v>220</v>
      </c>
      <c r="E174" s="196" t="s">
        <v>1565</v>
      </c>
      <c r="F174" s="197" t="s">
        <v>1566</v>
      </c>
      <c r="G174" s="198" t="s">
        <v>223</v>
      </c>
      <c r="H174" s="199">
        <v>60</v>
      </c>
      <c r="I174" s="200"/>
      <c r="J174" s="201">
        <f>ROUND(I174*H174,2)</f>
        <v>0</v>
      </c>
      <c r="K174" s="202"/>
      <c r="L174" s="37"/>
      <c r="M174" s="203" t="s">
        <v>1</v>
      </c>
      <c r="N174" s="204" t="s">
        <v>40</v>
      </c>
      <c r="O174" s="69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7" t="s">
        <v>168</v>
      </c>
      <c r="AT174" s="207" t="s">
        <v>220</v>
      </c>
      <c r="AU174" s="207" t="s">
        <v>83</v>
      </c>
      <c r="AY174" s="15" t="s">
        <v>219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5" t="s">
        <v>83</v>
      </c>
      <c r="BK174" s="208">
        <f>ROUND(I174*H174,2)</f>
        <v>0</v>
      </c>
      <c r="BL174" s="15" t="s">
        <v>168</v>
      </c>
      <c r="BM174" s="207" t="s">
        <v>1567</v>
      </c>
    </row>
    <row r="175" spans="1:65" s="12" customFormat="1" ht="11.25">
      <c r="B175" s="209"/>
      <c r="C175" s="210"/>
      <c r="D175" s="211" t="s">
        <v>225</v>
      </c>
      <c r="E175" s="212" t="s">
        <v>426</v>
      </c>
      <c r="F175" s="213" t="s">
        <v>625</v>
      </c>
      <c r="G175" s="210"/>
      <c r="H175" s="214">
        <v>60</v>
      </c>
      <c r="I175" s="215"/>
      <c r="J175" s="210"/>
      <c r="K175" s="210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225</v>
      </c>
      <c r="AU175" s="220" t="s">
        <v>83</v>
      </c>
      <c r="AV175" s="12" t="s">
        <v>106</v>
      </c>
      <c r="AW175" s="12" t="s">
        <v>32</v>
      </c>
      <c r="AX175" s="12" t="s">
        <v>83</v>
      </c>
      <c r="AY175" s="220" t="s">
        <v>219</v>
      </c>
    </row>
    <row r="176" spans="1:65" s="11" customFormat="1" ht="25.9" customHeight="1">
      <c r="B176" s="181"/>
      <c r="C176" s="182"/>
      <c r="D176" s="183" t="s">
        <v>74</v>
      </c>
      <c r="E176" s="184" t="s">
        <v>275</v>
      </c>
      <c r="F176" s="184" t="s">
        <v>1568</v>
      </c>
      <c r="G176" s="182"/>
      <c r="H176" s="182"/>
      <c r="I176" s="185"/>
      <c r="J176" s="186">
        <f>BK176</f>
        <v>0</v>
      </c>
      <c r="K176" s="182"/>
      <c r="L176" s="187"/>
      <c r="M176" s="188"/>
      <c r="N176" s="189"/>
      <c r="O176" s="189"/>
      <c r="P176" s="190">
        <f>SUM(P177:P193)</f>
        <v>0</v>
      </c>
      <c r="Q176" s="189"/>
      <c r="R176" s="190">
        <f>SUM(R177:R193)</f>
        <v>0</v>
      </c>
      <c r="S176" s="189"/>
      <c r="T176" s="191">
        <f>SUM(T177:T193)</f>
        <v>0</v>
      </c>
      <c r="AR176" s="192" t="s">
        <v>168</v>
      </c>
      <c r="AT176" s="193" t="s">
        <v>74</v>
      </c>
      <c r="AU176" s="193" t="s">
        <v>75</v>
      </c>
      <c r="AY176" s="192" t="s">
        <v>219</v>
      </c>
      <c r="BK176" s="194">
        <f>SUM(BK177:BK193)</f>
        <v>0</v>
      </c>
    </row>
    <row r="177" spans="1:65" s="2" customFormat="1" ht="16.5" customHeight="1">
      <c r="A177" s="32"/>
      <c r="B177" s="33"/>
      <c r="C177" s="195" t="s">
        <v>432</v>
      </c>
      <c r="D177" s="195" t="s">
        <v>220</v>
      </c>
      <c r="E177" s="196" t="s">
        <v>1569</v>
      </c>
      <c r="F177" s="197" t="s">
        <v>1570</v>
      </c>
      <c r="G177" s="198" t="s">
        <v>288</v>
      </c>
      <c r="H177" s="199">
        <v>227.2</v>
      </c>
      <c r="I177" s="200"/>
      <c r="J177" s="201">
        <f t="shared" ref="J177:J193" si="10">ROUND(I177*H177,2)</f>
        <v>0</v>
      </c>
      <c r="K177" s="202"/>
      <c r="L177" s="37"/>
      <c r="M177" s="203" t="s">
        <v>1</v>
      </c>
      <c r="N177" s="204" t="s">
        <v>40</v>
      </c>
      <c r="O177" s="69"/>
      <c r="P177" s="205">
        <f t="shared" ref="P177:P193" si="11">O177*H177</f>
        <v>0</v>
      </c>
      <c r="Q177" s="205">
        <v>0</v>
      </c>
      <c r="R177" s="205">
        <f t="shared" ref="R177:R193" si="12">Q177*H177</f>
        <v>0</v>
      </c>
      <c r="S177" s="205">
        <v>0</v>
      </c>
      <c r="T177" s="206">
        <f t="shared" ref="T177:T193" si="13"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07" t="s">
        <v>168</v>
      </c>
      <c r="AT177" s="207" t="s">
        <v>220</v>
      </c>
      <c r="AU177" s="207" t="s">
        <v>83</v>
      </c>
      <c r="AY177" s="15" t="s">
        <v>219</v>
      </c>
      <c r="BE177" s="208">
        <f t="shared" ref="BE177:BE193" si="14">IF(N177="základní",J177,0)</f>
        <v>0</v>
      </c>
      <c r="BF177" s="208">
        <f t="shared" ref="BF177:BF193" si="15">IF(N177="snížená",J177,0)</f>
        <v>0</v>
      </c>
      <c r="BG177" s="208">
        <f t="shared" ref="BG177:BG193" si="16">IF(N177="zákl. přenesená",J177,0)</f>
        <v>0</v>
      </c>
      <c r="BH177" s="208">
        <f t="shared" ref="BH177:BH193" si="17">IF(N177="sníž. přenesená",J177,0)</f>
        <v>0</v>
      </c>
      <c r="BI177" s="208">
        <f t="shared" ref="BI177:BI193" si="18">IF(N177="nulová",J177,0)</f>
        <v>0</v>
      </c>
      <c r="BJ177" s="15" t="s">
        <v>83</v>
      </c>
      <c r="BK177" s="208">
        <f t="shared" ref="BK177:BK193" si="19">ROUND(I177*H177,2)</f>
        <v>0</v>
      </c>
      <c r="BL177" s="15" t="s">
        <v>168</v>
      </c>
      <c r="BM177" s="207" t="s">
        <v>1571</v>
      </c>
    </row>
    <row r="178" spans="1:65" s="2" customFormat="1" ht="24" customHeight="1">
      <c r="A178" s="32"/>
      <c r="B178" s="33"/>
      <c r="C178" s="195" t="s">
        <v>438</v>
      </c>
      <c r="D178" s="195" t="s">
        <v>220</v>
      </c>
      <c r="E178" s="196" t="s">
        <v>1572</v>
      </c>
      <c r="F178" s="197" t="s">
        <v>1573</v>
      </c>
      <c r="G178" s="198" t="s">
        <v>288</v>
      </c>
      <c r="H178" s="199">
        <v>227.2</v>
      </c>
      <c r="I178" s="200"/>
      <c r="J178" s="201">
        <f t="shared" si="10"/>
        <v>0</v>
      </c>
      <c r="K178" s="202"/>
      <c r="L178" s="37"/>
      <c r="M178" s="203" t="s">
        <v>1</v>
      </c>
      <c r="N178" s="204" t="s">
        <v>40</v>
      </c>
      <c r="O178" s="69"/>
      <c r="P178" s="205">
        <f t="shared" si="11"/>
        <v>0</v>
      </c>
      <c r="Q178" s="205">
        <v>0</v>
      </c>
      <c r="R178" s="205">
        <f t="shared" si="12"/>
        <v>0</v>
      </c>
      <c r="S178" s="205">
        <v>0</v>
      </c>
      <c r="T178" s="206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07" t="s">
        <v>168</v>
      </c>
      <c r="AT178" s="207" t="s">
        <v>220</v>
      </c>
      <c r="AU178" s="207" t="s">
        <v>83</v>
      </c>
      <c r="AY178" s="15" t="s">
        <v>219</v>
      </c>
      <c r="BE178" s="208">
        <f t="shared" si="14"/>
        <v>0</v>
      </c>
      <c r="BF178" s="208">
        <f t="shared" si="15"/>
        <v>0</v>
      </c>
      <c r="BG178" s="208">
        <f t="shared" si="16"/>
        <v>0</v>
      </c>
      <c r="BH178" s="208">
        <f t="shared" si="17"/>
        <v>0</v>
      </c>
      <c r="BI178" s="208">
        <f t="shared" si="18"/>
        <v>0</v>
      </c>
      <c r="BJ178" s="15" t="s">
        <v>83</v>
      </c>
      <c r="BK178" s="208">
        <f t="shared" si="19"/>
        <v>0</v>
      </c>
      <c r="BL178" s="15" t="s">
        <v>168</v>
      </c>
      <c r="BM178" s="207" t="s">
        <v>1574</v>
      </c>
    </row>
    <row r="179" spans="1:65" s="2" customFormat="1" ht="24" customHeight="1">
      <c r="A179" s="32"/>
      <c r="B179" s="33"/>
      <c r="C179" s="231" t="s">
        <v>450</v>
      </c>
      <c r="D179" s="231" t="s">
        <v>288</v>
      </c>
      <c r="E179" s="232" t="s">
        <v>1575</v>
      </c>
      <c r="F179" s="233" t="s">
        <v>1576</v>
      </c>
      <c r="G179" s="234" t="s">
        <v>510</v>
      </c>
      <c r="H179" s="235">
        <v>12</v>
      </c>
      <c r="I179" s="236"/>
      <c r="J179" s="237">
        <f t="shared" si="10"/>
        <v>0</v>
      </c>
      <c r="K179" s="238"/>
      <c r="L179" s="239"/>
      <c r="M179" s="240" t="s">
        <v>1</v>
      </c>
      <c r="N179" s="241" t="s">
        <v>40</v>
      </c>
      <c r="O179" s="69"/>
      <c r="P179" s="205">
        <f t="shared" si="11"/>
        <v>0</v>
      </c>
      <c r="Q179" s="205">
        <v>0</v>
      </c>
      <c r="R179" s="205">
        <f t="shared" si="12"/>
        <v>0</v>
      </c>
      <c r="S179" s="205">
        <v>0</v>
      </c>
      <c r="T179" s="206">
        <f t="shared" si="1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07" t="s">
        <v>275</v>
      </c>
      <c r="AT179" s="207" t="s">
        <v>288</v>
      </c>
      <c r="AU179" s="207" t="s">
        <v>83</v>
      </c>
      <c r="AY179" s="15" t="s">
        <v>219</v>
      </c>
      <c r="BE179" s="208">
        <f t="shared" si="14"/>
        <v>0</v>
      </c>
      <c r="BF179" s="208">
        <f t="shared" si="15"/>
        <v>0</v>
      </c>
      <c r="BG179" s="208">
        <f t="shared" si="16"/>
        <v>0</v>
      </c>
      <c r="BH179" s="208">
        <f t="shared" si="17"/>
        <v>0</v>
      </c>
      <c r="BI179" s="208">
        <f t="shared" si="18"/>
        <v>0</v>
      </c>
      <c r="BJ179" s="15" t="s">
        <v>83</v>
      </c>
      <c r="BK179" s="208">
        <f t="shared" si="19"/>
        <v>0</v>
      </c>
      <c r="BL179" s="15" t="s">
        <v>168</v>
      </c>
      <c r="BM179" s="207" t="s">
        <v>1577</v>
      </c>
    </row>
    <row r="180" spans="1:65" s="2" customFormat="1" ht="24" customHeight="1">
      <c r="A180" s="32"/>
      <c r="B180" s="33"/>
      <c r="C180" s="231" t="s">
        <v>456</v>
      </c>
      <c r="D180" s="231" t="s">
        <v>288</v>
      </c>
      <c r="E180" s="232" t="s">
        <v>1578</v>
      </c>
      <c r="F180" s="233" t="s">
        <v>1579</v>
      </c>
      <c r="G180" s="234" t="s">
        <v>510</v>
      </c>
      <c r="H180" s="235">
        <v>21</v>
      </c>
      <c r="I180" s="236"/>
      <c r="J180" s="237">
        <f t="shared" si="10"/>
        <v>0</v>
      </c>
      <c r="K180" s="238"/>
      <c r="L180" s="239"/>
      <c r="M180" s="240" t="s">
        <v>1</v>
      </c>
      <c r="N180" s="241" t="s">
        <v>40</v>
      </c>
      <c r="O180" s="69"/>
      <c r="P180" s="205">
        <f t="shared" si="11"/>
        <v>0</v>
      </c>
      <c r="Q180" s="205">
        <v>0</v>
      </c>
      <c r="R180" s="205">
        <f t="shared" si="12"/>
        <v>0</v>
      </c>
      <c r="S180" s="205">
        <v>0</v>
      </c>
      <c r="T180" s="206">
        <f t="shared" si="1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07" t="s">
        <v>275</v>
      </c>
      <c r="AT180" s="207" t="s">
        <v>288</v>
      </c>
      <c r="AU180" s="207" t="s">
        <v>83</v>
      </c>
      <c r="AY180" s="15" t="s">
        <v>219</v>
      </c>
      <c r="BE180" s="208">
        <f t="shared" si="14"/>
        <v>0</v>
      </c>
      <c r="BF180" s="208">
        <f t="shared" si="15"/>
        <v>0</v>
      </c>
      <c r="BG180" s="208">
        <f t="shared" si="16"/>
        <v>0</v>
      </c>
      <c r="BH180" s="208">
        <f t="shared" si="17"/>
        <v>0</v>
      </c>
      <c r="BI180" s="208">
        <f t="shared" si="18"/>
        <v>0</v>
      </c>
      <c r="BJ180" s="15" t="s">
        <v>83</v>
      </c>
      <c r="BK180" s="208">
        <f t="shared" si="19"/>
        <v>0</v>
      </c>
      <c r="BL180" s="15" t="s">
        <v>168</v>
      </c>
      <c r="BM180" s="207" t="s">
        <v>1580</v>
      </c>
    </row>
    <row r="181" spans="1:65" s="2" customFormat="1" ht="24" customHeight="1">
      <c r="A181" s="32"/>
      <c r="B181" s="33"/>
      <c r="C181" s="231" t="s">
        <v>462</v>
      </c>
      <c r="D181" s="231" t="s">
        <v>288</v>
      </c>
      <c r="E181" s="232" t="s">
        <v>1581</v>
      </c>
      <c r="F181" s="233" t="s">
        <v>1582</v>
      </c>
      <c r="G181" s="234" t="s">
        <v>510</v>
      </c>
      <c r="H181" s="235">
        <v>6</v>
      </c>
      <c r="I181" s="236"/>
      <c r="J181" s="237">
        <f t="shared" si="10"/>
        <v>0</v>
      </c>
      <c r="K181" s="238"/>
      <c r="L181" s="239"/>
      <c r="M181" s="240" t="s">
        <v>1</v>
      </c>
      <c r="N181" s="241" t="s">
        <v>40</v>
      </c>
      <c r="O181" s="69"/>
      <c r="P181" s="205">
        <f t="shared" si="11"/>
        <v>0</v>
      </c>
      <c r="Q181" s="205">
        <v>0</v>
      </c>
      <c r="R181" s="205">
        <f t="shared" si="12"/>
        <v>0</v>
      </c>
      <c r="S181" s="205">
        <v>0</v>
      </c>
      <c r="T181" s="206">
        <f t="shared" si="1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07" t="s">
        <v>275</v>
      </c>
      <c r="AT181" s="207" t="s">
        <v>288</v>
      </c>
      <c r="AU181" s="207" t="s">
        <v>83</v>
      </c>
      <c r="AY181" s="15" t="s">
        <v>219</v>
      </c>
      <c r="BE181" s="208">
        <f t="shared" si="14"/>
        <v>0</v>
      </c>
      <c r="BF181" s="208">
        <f t="shared" si="15"/>
        <v>0</v>
      </c>
      <c r="BG181" s="208">
        <f t="shared" si="16"/>
        <v>0</v>
      </c>
      <c r="BH181" s="208">
        <f t="shared" si="17"/>
        <v>0</v>
      </c>
      <c r="BI181" s="208">
        <f t="shared" si="18"/>
        <v>0</v>
      </c>
      <c r="BJ181" s="15" t="s">
        <v>83</v>
      </c>
      <c r="BK181" s="208">
        <f t="shared" si="19"/>
        <v>0</v>
      </c>
      <c r="BL181" s="15" t="s">
        <v>168</v>
      </c>
      <c r="BM181" s="207" t="s">
        <v>1583</v>
      </c>
    </row>
    <row r="182" spans="1:65" s="2" customFormat="1" ht="24" customHeight="1">
      <c r="A182" s="32"/>
      <c r="B182" s="33"/>
      <c r="C182" s="195" t="s">
        <v>267</v>
      </c>
      <c r="D182" s="195" t="s">
        <v>220</v>
      </c>
      <c r="E182" s="196" t="s">
        <v>1584</v>
      </c>
      <c r="F182" s="197" t="s">
        <v>1585</v>
      </c>
      <c r="G182" s="198" t="s">
        <v>510</v>
      </c>
      <c r="H182" s="199">
        <v>5</v>
      </c>
      <c r="I182" s="200"/>
      <c r="J182" s="201">
        <f t="shared" si="10"/>
        <v>0</v>
      </c>
      <c r="K182" s="202"/>
      <c r="L182" s="37"/>
      <c r="M182" s="203" t="s">
        <v>1</v>
      </c>
      <c r="N182" s="204" t="s">
        <v>40</v>
      </c>
      <c r="O182" s="69"/>
      <c r="P182" s="205">
        <f t="shared" si="11"/>
        <v>0</v>
      </c>
      <c r="Q182" s="205">
        <v>0</v>
      </c>
      <c r="R182" s="205">
        <f t="shared" si="12"/>
        <v>0</v>
      </c>
      <c r="S182" s="205">
        <v>0</v>
      </c>
      <c r="T182" s="206">
        <f t="shared" si="1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07" t="s">
        <v>168</v>
      </c>
      <c r="AT182" s="207" t="s">
        <v>220</v>
      </c>
      <c r="AU182" s="207" t="s">
        <v>83</v>
      </c>
      <c r="AY182" s="15" t="s">
        <v>219</v>
      </c>
      <c r="BE182" s="208">
        <f t="shared" si="14"/>
        <v>0</v>
      </c>
      <c r="BF182" s="208">
        <f t="shared" si="15"/>
        <v>0</v>
      </c>
      <c r="BG182" s="208">
        <f t="shared" si="16"/>
        <v>0</v>
      </c>
      <c r="BH182" s="208">
        <f t="shared" si="17"/>
        <v>0</v>
      </c>
      <c r="BI182" s="208">
        <f t="shared" si="18"/>
        <v>0</v>
      </c>
      <c r="BJ182" s="15" t="s">
        <v>83</v>
      </c>
      <c r="BK182" s="208">
        <f t="shared" si="19"/>
        <v>0</v>
      </c>
      <c r="BL182" s="15" t="s">
        <v>168</v>
      </c>
      <c r="BM182" s="207" t="s">
        <v>1586</v>
      </c>
    </row>
    <row r="183" spans="1:65" s="2" customFormat="1" ht="16.5" customHeight="1">
      <c r="A183" s="32"/>
      <c r="B183" s="33"/>
      <c r="C183" s="231" t="s">
        <v>479</v>
      </c>
      <c r="D183" s="231" t="s">
        <v>288</v>
      </c>
      <c r="E183" s="232" t="s">
        <v>1587</v>
      </c>
      <c r="F183" s="233" t="s">
        <v>1588</v>
      </c>
      <c r="G183" s="234" t="s">
        <v>510</v>
      </c>
      <c r="H183" s="235">
        <v>5</v>
      </c>
      <c r="I183" s="236"/>
      <c r="J183" s="237">
        <f t="shared" si="10"/>
        <v>0</v>
      </c>
      <c r="K183" s="238"/>
      <c r="L183" s="239"/>
      <c r="M183" s="240" t="s">
        <v>1</v>
      </c>
      <c r="N183" s="241" t="s">
        <v>40</v>
      </c>
      <c r="O183" s="69"/>
      <c r="P183" s="205">
        <f t="shared" si="11"/>
        <v>0</v>
      </c>
      <c r="Q183" s="205">
        <v>0</v>
      </c>
      <c r="R183" s="205">
        <f t="shared" si="12"/>
        <v>0</v>
      </c>
      <c r="S183" s="205">
        <v>0</v>
      </c>
      <c r="T183" s="206">
        <f t="shared" si="1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07" t="s">
        <v>275</v>
      </c>
      <c r="AT183" s="207" t="s">
        <v>288</v>
      </c>
      <c r="AU183" s="207" t="s">
        <v>83</v>
      </c>
      <c r="AY183" s="15" t="s">
        <v>219</v>
      </c>
      <c r="BE183" s="208">
        <f t="shared" si="14"/>
        <v>0</v>
      </c>
      <c r="BF183" s="208">
        <f t="shared" si="15"/>
        <v>0</v>
      </c>
      <c r="BG183" s="208">
        <f t="shared" si="16"/>
        <v>0</v>
      </c>
      <c r="BH183" s="208">
        <f t="shared" si="17"/>
        <v>0</v>
      </c>
      <c r="BI183" s="208">
        <f t="shared" si="18"/>
        <v>0</v>
      </c>
      <c r="BJ183" s="15" t="s">
        <v>83</v>
      </c>
      <c r="BK183" s="208">
        <f t="shared" si="19"/>
        <v>0</v>
      </c>
      <c r="BL183" s="15" t="s">
        <v>168</v>
      </c>
      <c r="BM183" s="207" t="s">
        <v>1589</v>
      </c>
    </row>
    <row r="184" spans="1:65" s="2" customFormat="1" ht="16.5" customHeight="1">
      <c r="A184" s="32"/>
      <c r="B184" s="33"/>
      <c r="C184" s="195" t="s">
        <v>166</v>
      </c>
      <c r="D184" s="195" t="s">
        <v>220</v>
      </c>
      <c r="E184" s="196" t="s">
        <v>1590</v>
      </c>
      <c r="F184" s="197" t="s">
        <v>1591</v>
      </c>
      <c r="G184" s="198" t="s">
        <v>510</v>
      </c>
      <c r="H184" s="199">
        <v>5</v>
      </c>
      <c r="I184" s="200"/>
      <c r="J184" s="201">
        <f t="shared" si="10"/>
        <v>0</v>
      </c>
      <c r="K184" s="202"/>
      <c r="L184" s="37"/>
      <c r="M184" s="203" t="s">
        <v>1</v>
      </c>
      <c r="N184" s="204" t="s">
        <v>40</v>
      </c>
      <c r="O184" s="69"/>
      <c r="P184" s="205">
        <f t="shared" si="11"/>
        <v>0</v>
      </c>
      <c r="Q184" s="205">
        <v>0</v>
      </c>
      <c r="R184" s="205">
        <f t="shared" si="12"/>
        <v>0</v>
      </c>
      <c r="S184" s="205">
        <v>0</v>
      </c>
      <c r="T184" s="206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07" t="s">
        <v>168</v>
      </c>
      <c r="AT184" s="207" t="s">
        <v>220</v>
      </c>
      <c r="AU184" s="207" t="s">
        <v>83</v>
      </c>
      <c r="AY184" s="15" t="s">
        <v>219</v>
      </c>
      <c r="BE184" s="208">
        <f t="shared" si="14"/>
        <v>0</v>
      </c>
      <c r="BF184" s="208">
        <f t="shared" si="15"/>
        <v>0</v>
      </c>
      <c r="BG184" s="208">
        <f t="shared" si="16"/>
        <v>0</v>
      </c>
      <c r="BH184" s="208">
        <f t="shared" si="17"/>
        <v>0</v>
      </c>
      <c r="BI184" s="208">
        <f t="shared" si="18"/>
        <v>0</v>
      </c>
      <c r="BJ184" s="15" t="s">
        <v>83</v>
      </c>
      <c r="BK184" s="208">
        <f t="shared" si="19"/>
        <v>0</v>
      </c>
      <c r="BL184" s="15" t="s">
        <v>168</v>
      </c>
      <c r="BM184" s="207" t="s">
        <v>1592</v>
      </c>
    </row>
    <row r="185" spans="1:65" s="2" customFormat="1" ht="16.5" customHeight="1">
      <c r="A185" s="32"/>
      <c r="B185" s="33"/>
      <c r="C185" s="231" t="s">
        <v>490</v>
      </c>
      <c r="D185" s="231" t="s">
        <v>288</v>
      </c>
      <c r="E185" s="232" t="s">
        <v>1593</v>
      </c>
      <c r="F185" s="233" t="s">
        <v>1594</v>
      </c>
      <c r="G185" s="234" t="s">
        <v>510</v>
      </c>
      <c r="H185" s="235">
        <v>5</v>
      </c>
      <c r="I185" s="236"/>
      <c r="J185" s="237">
        <f t="shared" si="10"/>
        <v>0</v>
      </c>
      <c r="K185" s="238"/>
      <c r="L185" s="239"/>
      <c r="M185" s="240" t="s">
        <v>1</v>
      </c>
      <c r="N185" s="241" t="s">
        <v>40</v>
      </c>
      <c r="O185" s="69"/>
      <c r="P185" s="205">
        <f t="shared" si="11"/>
        <v>0</v>
      </c>
      <c r="Q185" s="205">
        <v>0</v>
      </c>
      <c r="R185" s="205">
        <f t="shared" si="12"/>
        <v>0</v>
      </c>
      <c r="S185" s="205">
        <v>0</v>
      </c>
      <c r="T185" s="206">
        <f t="shared" si="1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07" t="s">
        <v>275</v>
      </c>
      <c r="AT185" s="207" t="s">
        <v>288</v>
      </c>
      <c r="AU185" s="207" t="s">
        <v>83</v>
      </c>
      <c r="AY185" s="15" t="s">
        <v>219</v>
      </c>
      <c r="BE185" s="208">
        <f t="shared" si="14"/>
        <v>0</v>
      </c>
      <c r="BF185" s="208">
        <f t="shared" si="15"/>
        <v>0</v>
      </c>
      <c r="BG185" s="208">
        <f t="shared" si="16"/>
        <v>0</v>
      </c>
      <c r="BH185" s="208">
        <f t="shared" si="17"/>
        <v>0</v>
      </c>
      <c r="BI185" s="208">
        <f t="shared" si="18"/>
        <v>0</v>
      </c>
      <c r="BJ185" s="15" t="s">
        <v>83</v>
      </c>
      <c r="BK185" s="208">
        <f t="shared" si="19"/>
        <v>0</v>
      </c>
      <c r="BL185" s="15" t="s">
        <v>168</v>
      </c>
      <c r="BM185" s="207" t="s">
        <v>1595</v>
      </c>
    </row>
    <row r="186" spans="1:65" s="2" customFormat="1" ht="24" customHeight="1">
      <c r="A186" s="32"/>
      <c r="B186" s="33"/>
      <c r="C186" s="195" t="s">
        <v>146</v>
      </c>
      <c r="D186" s="195" t="s">
        <v>220</v>
      </c>
      <c r="E186" s="196" t="s">
        <v>1596</v>
      </c>
      <c r="F186" s="197" t="s">
        <v>1597</v>
      </c>
      <c r="G186" s="198" t="s">
        <v>510</v>
      </c>
      <c r="H186" s="199">
        <v>5</v>
      </c>
      <c r="I186" s="200"/>
      <c r="J186" s="201">
        <f t="shared" si="10"/>
        <v>0</v>
      </c>
      <c r="K186" s="202"/>
      <c r="L186" s="37"/>
      <c r="M186" s="203" t="s">
        <v>1</v>
      </c>
      <c r="N186" s="204" t="s">
        <v>40</v>
      </c>
      <c r="O186" s="69"/>
      <c r="P186" s="205">
        <f t="shared" si="11"/>
        <v>0</v>
      </c>
      <c r="Q186" s="205">
        <v>0</v>
      </c>
      <c r="R186" s="205">
        <f t="shared" si="12"/>
        <v>0</v>
      </c>
      <c r="S186" s="205">
        <v>0</v>
      </c>
      <c r="T186" s="206">
        <f t="shared" si="1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7" t="s">
        <v>168</v>
      </c>
      <c r="AT186" s="207" t="s">
        <v>220</v>
      </c>
      <c r="AU186" s="207" t="s">
        <v>83</v>
      </c>
      <c r="AY186" s="15" t="s">
        <v>219</v>
      </c>
      <c r="BE186" s="208">
        <f t="shared" si="14"/>
        <v>0</v>
      </c>
      <c r="BF186" s="208">
        <f t="shared" si="15"/>
        <v>0</v>
      </c>
      <c r="BG186" s="208">
        <f t="shared" si="16"/>
        <v>0</v>
      </c>
      <c r="BH186" s="208">
        <f t="shared" si="17"/>
        <v>0</v>
      </c>
      <c r="BI186" s="208">
        <f t="shared" si="18"/>
        <v>0</v>
      </c>
      <c r="BJ186" s="15" t="s">
        <v>83</v>
      </c>
      <c r="BK186" s="208">
        <f t="shared" si="19"/>
        <v>0</v>
      </c>
      <c r="BL186" s="15" t="s">
        <v>168</v>
      </c>
      <c r="BM186" s="207" t="s">
        <v>1598</v>
      </c>
    </row>
    <row r="187" spans="1:65" s="2" customFormat="1" ht="16.5" customHeight="1">
      <c r="A187" s="32"/>
      <c r="B187" s="33"/>
      <c r="C187" s="231" t="s">
        <v>501</v>
      </c>
      <c r="D187" s="231" t="s">
        <v>288</v>
      </c>
      <c r="E187" s="232" t="s">
        <v>1599</v>
      </c>
      <c r="F187" s="233" t="s">
        <v>1600</v>
      </c>
      <c r="G187" s="234" t="s">
        <v>510</v>
      </c>
      <c r="H187" s="235">
        <v>5</v>
      </c>
      <c r="I187" s="236"/>
      <c r="J187" s="237">
        <f t="shared" si="10"/>
        <v>0</v>
      </c>
      <c r="K187" s="238"/>
      <c r="L187" s="239"/>
      <c r="M187" s="240" t="s">
        <v>1</v>
      </c>
      <c r="N187" s="241" t="s">
        <v>40</v>
      </c>
      <c r="O187" s="69"/>
      <c r="P187" s="205">
        <f t="shared" si="11"/>
        <v>0</v>
      </c>
      <c r="Q187" s="205">
        <v>0</v>
      </c>
      <c r="R187" s="205">
        <f t="shared" si="12"/>
        <v>0</v>
      </c>
      <c r="S187" s="205">
        <v>0</v>
      </c>
      <c r="T187" s="206">
        <f t="shared" si="1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07" t="s">
        <v>275</v>
      </c>
      <c r="AT187" s="207" t="s">
        <v>288</v>
      </c>
      <c r="AU187" s="207" t="s">
        <v>83</v>
      </c>
      <c r="AY187" s="15" t="s">
        <v>219</v>
      </c>
      <c r="BE187" s="208">
        <f t="shared" si="14"/>
        <v>0</v>
      </c>
      <c r="BF187" s="208">
        <f t="shared" si="15"/>
        <v>0</v>
      </c>
      <c r="BG187" s="208">
        <f t="shared" si="16"/>
        <v>0</v>
      </c>
      <c r="BH187" s="208">
        <f t="shared" si="17"/>
        <v>0</v>
      </c>
      <c r="BI187" s="208">
        <f t="shared" si="18"/>
        <v>0</v>
      </c>
      <c r="BJ187" s="15" t="s">
        <v>83</v>
      </c>
      <c r="BK187" s="208">
        <f t="shared" si="19"/>
        <v>0</v>
      </c>
      <c r="BL187" s="15" t="s">
        <v>168</v>
      </c>
      <c r="BM187" s="207" t="s">
        <v>1601</v>
      </c>
    </row>
    <row r="188" spans="1:65" s="2" customFormat="1" ht="24" customHeight="1">
      <c r="A188" s="32"/>
      <c r="B188" s="33"/>
      <c r="C188" s="195" t="s">
        <v>507</v>
      </c>
      <c r="D188" s="195" t="s">
        <v>220</v>
      </c>
      <c r="E188" s="196" t="s">
        <v>1602</v>
      </c>
      <c r="F188" s="197" t="s">
        <v>1603</v>
      </c>
      <c r="G188" s="198" t="s">
        <v>288</v>
      </c>
      <c r="H188" s="199">
        <v>227.2</v>
      </c>
      <c r="I188" s="200"/>
      <c r="J188" s="201">
        <f t="shared" si="10"/>
        <v>0</v>
      </c>
      <c r="K188" s="202"/>
      <c r="L188" s="37"/>
      <c r="M188" s="203" t="s">
        <v>1</v>
      </c>
      <c r="N188" s="204" t="s">
        <v>40</v>
      </c>
      <c r="O188" s="69"/>
      <c r="P188" s="205">
        <f t="shared" si="11"/>
        <v>0</v>
      </c>
      <c r="Q188" s="205">
        <v>0</v>
      </c>
      <c r="R188" s="205">
        <f t="shared" si="12"/>
        <v>0</v>
      </c>
      <c r="S188" s="205">
        <v>0</v>
      </c>
      <c r="T188" s="206">
        <f t="shared" si="1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07" t="s">
        <v>168</v>
      </c>
      <c r="AT188" s="207" t="s">
        <v>220</v>
      </c>
      <c r="AU188" s="207" t="s">
        <v>83</v>
      </c>
      <c r="AY188" s="15" t="s">
        <v>219</v>
      </c>
      <c r="BE188" s="208">
        <f t="shared" si="14"/>
        <v>0</v>
      </c>
      <c r="BF188" s="208">
        <f t="shared" si="15"/>
        <v>0</v>
      </c>
      <c r="BG188" s="208">
        <f t="shared" si="16"/>
        <v>0</v>
      </c>
      <c r="BH188" s="208">
        <f t="shared" si="17"/>
        <v>0</v>
      </c>
      <c r="BI188" s="208">
        <f t="shared" si="18"/>
        <v>0</v>
      </c>
      <c r="BJ188" s="15" t="s">
        <v>83</v>
      </c>
      <c r="BK188" s="208">
        <f t="shared" si="19"/>
        <v>0</v>
      </c>
      <c r="BL188" s="15" t="s">
        <v>168</v>
      </c>
      <c r="BM188" s="207" t="s">
        <v>1604</v>
      </c>
    </row>
    <row r="189" spans="1:65" s="2" customFormat="1" ht="24" customHeight="1">
      <c r="A189" s="32"/>
      <c r="B189" s="33"/>
      <c r="C189" s="195" t="s">
        <v>514</v>
      </c>
      <c r="D189" s="195" t="s">
        <v>220</v>
      </c>
      <c r="E189" s="196" t="s">
        <v>1605</v>
      </c>
      <c r="F189" s="197" t="s">
        <v>1606</v>
      </c>
      <c r="G189" s="198" t="s">
        <v>510</v>
      </c>
      <c r="H189" s="199">
        <v>13</v>
      </c>
      <c r="I189" s="200"/>
      <c r="J189" s="201">
        <f t="shared" si="10"/>
        <v>0</v>
      </c>
      <c r="K189" s="202"/>
      <c r="L189" s="37"/>
      <c r="M189" s="203" t="s">
        <v>1</v>
      </c>
      <c r="N189" s="204" t="s">
        <v>40</v>
      </c>
      <c r="O189" s="69"/>
      <c r="P189" s="205">
        <f t="shared" si="11"/>
        <v>0</v>
      </c>
      <c r="Q189" s="205">
        <v>0</v>
      </c>
      <c r="R189" s="205">
        <f t="shared" si="12"/>
        <v>0</v>
      </c>
      <c r="S189" s="205">
        <v>0</v>
      </c>
      <c r="T189" s="206">
        <f t="shared" si="1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07" t="s">
        <v>168</v>
      </c>
      <c r="AT189" s="207" t="s">
        <v>220</v>
      </c>
      <c r="AU189" s="207" t="s">
        <v>83</v>
      </c>
      <c r="AY189" s="15" t="s">
        <v>219</v>
      </c>
      <c r="BE189" s="208">
        <f t="shared" si="14"/>
        <v>0</v>
      </c>
      <c r="BF189" s="208">
        <f t="shared" si="15"/>
        <v>0</v>
      </c>
      <c r="BG189" s="208">
        <f t="shared" si="16"/>
        <v>0</v>
      </c>
      <c r="BH189" s="208">
        <f t="shared" si="17"/>
        <v>0</v>
      </c>
      <c r="BI189" s="208">
        <f t="shared" si="18"/>
        <v>0</v>
      </c>
      <c r="BJ189" s="15" t="s">
        <v>83</v>
      </c>
      <c r="BK189" s="208">
        <f t="shared" si="19"/>
        <v>0</v>
      </c>
      <c r="BL189" s="15" t="s">
        <v>168</v>
      </c>
      <c r="BM189" s="207" t="s">
        <v>1607</v>
      </c>
    </row>
    <row r="190" spans="1:65" s="2" customFormat="1" ht="16.5" customHeight="1">
      <c r="A190" s="32"/>
      <c r="B190" s="33"/>
      <c r="C190" s="195" t="s">
        <v>162</v>
      </c>
      <c r="D190" s="195" t="s">
        <v>220</v>
      </c>
      <c r="E190" s="196" t="s">
        <v>1608</v>
      </c>
      <c r="F190" s="197" t="s">
        <v>1609</v>
      </c>
      <c r="G190" s="198" t="s">
        <v>510</v>
      </c>
      <c r="H190" s="199">
        <v>0</v>
      </c>
      <c r="I190" s="200"/>
      <c r="J190" s="201">
        <f t="shared" si="10"/>
        <v>0</v>
      </c>
      <c r="K190" s="202"/>
      <c r="L190" s="37"/>
      <c r="M190" s="203" t="s">
        <v>1</v>
      </c>
      <c r="N190" s="204" t="s">
        <v>40</v>
      </c>
      <c r="O190" s="69"/>
      <c r="P190" s="205">
        <f t="shared" si="11"/>
        <v>0</v>
      </c>
      <c r="Q190" s="205">
        <v>0</v>
      </c>
      <c r="R190" s="205">
        <f t="shared" si="12"/>
        <v>0</v>
      </c>
      <c r="S190" s="205">
        <v>0</v>
      </c>
      <c r="T190" s="206">
        <f t="shared" si="1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07" t="s">
        <v>168</v>
      </c>
      <c r="AT190" s="207" t="s">
        <v>220</v>
      </c>
      <c r="AU190" s="207" t="s">
        <v>83</v>
      </c>
      <c r="AY190" s="15" t="s">
        <v>219</v>
      </c>
      <c r="BE190" s="208">
        <f t="shared" si="14"/>
        <v>0</v>
      </c>
      <c r="BF190" s="208">
        <f t="shared" si="15"/>
        <v>0</v>
      </c>
      <c r="BG190" s="208">
        <f t="shared" si="16"/>
        <v>0</v>
      </c>
      <c r="BH190" s="208">
        <f t="shared" si="17"/>
        <v>0</v>
      </c>
      <c r="BI190" s="208">
        <f t="shared" si="18"/>
        <v>0</v>
      </c>
      <c r="BJ190" s="15" t="s">
        <v>83</v>
      </c>
      <c r="BK190" s="208">
        <f t="shared" si="19"/>
        <v>0</v>
      </c>
      <c r="BL190" s="15" t="s">
        <v>168</v>
      </c>
      <c r="BM190" s="207" t="s">
        <v>1610</v>
      </c>
    </row>
    <row r="191" spans="1:65" s="2" customFormat="1" ht="24" customHeight="1">
      <c r="A191" s="32"/>
      <c r="B191" s="33"/>
      <c r="C191" s="195" t="s">
        <v>525</v>
      </c>
      <c r="D191" s="195" t="s">
        <v>220</v>
      </c>
      <c r="E191" s="196" t="s">
        <v>1611</v>
      </c>
      <c r="F191" s="197" t="s">
        <v>1612</v>
      </c>
      <c r="G191" s="198" t="s">
        <v>510</v>
      </c>
      <c r="H191" s="199">
        <v>13</v>
      </c>
      <c r="I191" s="200"/>
      <c r="J191" s="201">
        <f t="shared" si="10"/>
        <v>0</v>
      </c>
      <c r="K191" s="202"/>
      <c r="L191" s="37"/>
      <c r="M191" s="203" t="s">
        <v>1</v>
      </c>
      <c r="N191" s="204" t="s">
        <v>40</v>
      </c>
      <c r="O191" s="69"/>
      <c r="P191" s="205">
        <f t="shared" si="11"/>
        <v>0</v>
      </c>
      <c r="Q191" s="205">
        <v>0</v>
      </c>
      <c r="R191" s="205">
        <f t="shared" si="12"/>
        <v>0</v>
      </c>
      <c r="S191" s="205">
        <v>0</v>
      </c>
      <c r="T191" s="206">
        <f t="shared" si="1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07" t="s">
        <v>168</v>
      </c>
      <c r="AT191" s="207" t="s">
        <v>220</v>
      </c>
      <c r="AU191" s="207" t="s">
        <v>83</v>
      </c>
      <c r="AY191" s="15" t="s">
        <v>219</v>
      </c>
      <c r="BE191" s="208">
        <f t="shared" si="14"/>
        <v>0</v>
      </c>
      <c r="BF191" s="208">
        <f t="shared" si="15"/>
        <v>0</v>
      </c>
      <c r="BG191" s="208">
        <f t="shared" si="16"/>
        <v>0</v>
      </c>
      <c r="BH191" s="208">
        <f t="shared" si="17"/>
        <v>0</v>
      </c>
      <c r="BI191" s="208">
        <f t="shared" si="18"/>
        <v>0</v>
      </c>
      <c r="BJ191" s="15" t="s">
        <v>83</v>
      </c>
      <c r="BK191" s="208">
        <f t="shared" si="19"/>
        <v>0</v>
      </c>
      <c r="BL191" s="15" t="s">
        <v>168</v>
      </c>
      <c r="BM191" s="207" t="s">
        <v>1613</v>
      </c>
    </row>
    <row r="192" spans="1:65" s="2" customFormat="1" ht="16.5" customHeight="1">
      <c r="A192" s="32"/>
      <c r="B192" s="33"/>
      <c r="C192" s="231" t="s">
        <v>531</v>
      </c>
      <c r="D192" s="231" t="s">
        <v>288</v>
      </c>
      <c r="E192" s="232" t="s">
        <v>1614</v>
      </c>
      <c r="F192" s="233" t="s">
        <v>1615</v>
      </c>
      <c r="G192" s="234" t="s">
        <v>510</v>
      </c>
      <c r="H192" s="235">
        <v>13</v>
      </c>
      <c r="I192" s="236"/>
      <c r="J192" s="237">
        <f t="shared" si="10"/>
        <v>0</v>
      </c>
      <c r="K192" s="238"/>
      <c r="L192" s="239"/>
      <c r="M192" s="240" t="s">
        <v>1</v>
      </c>
      <c r="N192" s="241" t="s">
        <v>40</v>
      </c>
      <c r="O192" s="69"/>
      <c r="P192" s="205">
        <f t="shared" si="11"/>
        <v>0</v>
      </c>
      <c r="Q192" s="205">
        <v>0</v>
      </c>
      <c r="R192" s="205">
        <f t="shared" si="12"/>
        <v>0</v>
      </c>
      <c r="S192" s="205">
        <v>0</v>
      </c>
      <c r="T192" s="206">
        <f t="shared" si="1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07" t="s">
        <v>275</v>
      </c>
      <c r="AT192" s="207" t="s">
        <v>288</v>
      </c>
      <c r="AU192" s="207" t="s">
        <v>83</v>
      </c>
      <c r="AY192" s="15" t="s">
        <v>219</v>
      </c>
      <c r="BE192" s="208">
        <f t="shared" si="14"/>
        <v>0</v>
      </c>
      <c r="BF192" s="208">
        <f t="shared" si="15"/>
        <v>0</v>
      </c>
      <c r="BG192" s="208">
        <f t="shared" si="16"/>
        <v>0</v>
      </c>
      <c r="BH192" s="208">
        <f t="shared" si="17"/>
        <v>0</v>
      </c>
      <c r="BI192" s="208">
        <f t="shared" si="18"/>
        <v>0</v>
      </c>
      <c r="BJ192" s="15" t="s">
        <v>83</v>
      </c>
      <c r="BK192" s="208">
        <f t="shared" si="19"/>
        <v>0</v>
      </c>
      <c r="BL192" s="15" t="s">
        <v>168</v>
      </c>
      <c r="BM192" s="207" t="s">
        <v>1616</v>
      </c>
    </row>
    <row r="193" spans="1:65" s="2" customFormat="1" ht="16.5" customHeight="1">
      <c r="A193" s="32"/>
      <c r="B193" s="33"/>
      <c r="C193" s="195" t="s">
        <v>536</v>
      </c>
      <c r="D193" s="195" t="s">
        <v>220</v>
      </c>
      <c r="E193" s="196" t="s">
        <v>1617</v>
      </c>
      <c r="F193" s="197" t="s">
        <v>1618</v>
      </c>
      <c r="G193" s="198" t="s">
        <v>288</v>
      </c>
      <c r="H193" s="199">
        <v>227.14</v>
      </c>
      <c r="I193" s="200"/>
      <c r="J193" s="201">
        <f t="shared" si="10"/>
        <v>0</v>
      </c>
      <c r="K193" s="202"/>
      <c r="L193" s="37"/>
      <c r="M193" s="203" t="s">
        <v>1</v>
      </c>
      <c r="N193" s="204" t="s">
        <v>40</v>
      </c>
      <c r="O193" s="69"/>
      <c r="P193" s="205">
        <f t="shared" si="11"/>
        <v>0</v>
      </c>
      <c r="Q193" s="205">
        <v>0</v>
      </c>
      <c r="R193" s="205">
        <f t="shared" si="12"/>
        <v>0</v>
      </c>
      <c r="S193" s="205">
        <v>0</v>
      </c>
      <c r="T193" s="206">
        <f t="shared" si="1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07" t="s">
        <v>168</v>
      </c>
      <c r="AT193" s="207" t="s">
        <v>220</v>
      </c>
      <c r="AU193" s="207" t="s">
        <v>83</v>
      </c>
      <c r="AY193" s="15" t="s">
        <v>219</v>
      </c>
      <c r="BE193" s="208">
        <f t="shared" si="14"/>
        <v>0</v>
      </c>
      <c r="BF193" s="208">
        <f t="shared" si="15"/>
        <v>0</v>
      </c>
      <c r="BG193" s="208">
        <f t="shared" si="16"/>
        <v>0</v>
      </c>
      <c r="BH193" s="208">
        <f t="shared" si="17"/>
        <v>0</v>
      </c>
      <c r="BI193" s="208">
        <f t="shared" si="18"/>
        <v>0</v>
      </c>
      <c r="BJ193" s="15" t="s">
        <v>83</v>
      </c>
      <c r="BK193" s="208">
        <f t="shared" si="19"/>
        <v>0</v>
      </c>
      <c r="BL193" s="15" t="s">
        <v>168</v>
      </c>
      <c r="BM193" s="207" t="s">
        <v>1619</v>
      </c>
    </row>
    <row r="194" spans="1:65" s="11" customFormat="1" ht="25.9" customHeight="1">
      <c r="B194" s="181"/>
      <c r="C194" s="182"/>
      <c r="D194" s="183" t="s">
        <v>74</v>
      </c>
      <c r="E194" s="184" t="s">
        <v>285</v>
      </c>
      <c r="F194" s="184" t="s">
        <v>1620</v>
      </c>
      <c r="G194" s="182"/>
      <c r="H194" s="182"/>
      <c r="I194" s="185"/>
      <c r="J194" s="186">
        <f>BK194</f>
        <v>0</v>
      </c>
      <c r="K194" s="182"/>
      <c r="L194" s="187"/>
      <c r="M194" s="188"/>
      <c r="N194" s="189"/>
      <c r="O194" s="189"/>
      <c r="P194" s="190">
        <f>SUM(P195:P201)</f>
        <v>0</v>
      </c>
      <c r="Q194" s="189"/>
      <c r="R194" s="190">
        <f>SUM(R195:R201)</f>
        <v>0</v>
      </c>
      <c r="S194" s="189"/>
      <c r="T194" s="191">
        <f>SUM(T195:T201)</f>
        <v>0</v>
      </c>
      <c r="AR194" s="192" t="s">
        <v>168</v>
      </c>
      <c r="AT194" s="193" t="s">
        <v>74</v>
      </c>
      <c r="AU194" s="193" t="s">
        <v>75</v>
      </c>
      <c r="AY194" s="192" t="s">
        <v>219</v>
      </c>
      <c r="BK194" s="194">
        <f>SUM(BK195:BK201)</f>
        <v>0</v>
      </c>
    </row>
    <row r="195" spans="1:65" s="2" customFormat="1" ht="24" customHeight="1">
      <c r="A195" s="32"/>
      <c r="B195" s="33"/>
      <c r="C195" s="195" t="s">
        <v>543</v>
      </c>
      <c r="D195" s="195" t="s">
        <v>220</v>
      </c>
      <c r="E195" s="196" t="s">
        <v>1621</v>
      </c>
      <c r="F195" s="197" t="s">
        <v>1622</v>
      </c>
      <c r="G195" s="198" t="s">
        <v>288</v>
      </c>
      <c r="H195" s="199">
        <v>173.2</v>
      </c>
      <c r="I195" s="200"/>
      <c r="J195" s="201">
        <f>ROUND(I195*H195,2)</f>
        <v>0</v>
      </c>
      <c r="K195" s="202"/>
      <c r="L195" s="37"/>
      <c r="M195" s="203" t="s">
        <v>1</v>
      </c>
      <c r="N195" s="204" t="s">
        <v>40</v>
      </c>
      <c r="O195" s="69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07" t="s">
        <v>168</v>
      </c>
      <c r="AT195" s="207" t="s">
        <v>220</v>
      </c>
      <c r="AU195" s="207" t="s">
        <v>83</v>
      </c>
      <c r="AY195" s="15" t="s">
        <v>219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5" t="s">
        <v>83</v>
      </c>
      <c r="BK195" s="208">
        <f>ROUND(I195*H195,2)</f>
        <v>0</v>
      </c>
      <c r="BL195" s="15" t="s">
        <v>168</v>
      </c>
      <c r="BM195" s="207" t="s">
        <v>1623</v>
      </c>
    </row>
    <row r="196" spans="1:65" s="2" customFormat="1" ht="16.5" customHeight="1">
      <c r="A196" s="32"/>
      <c r="B196" s="33"/>
      <c r="C196" s="231" t="s">
        <v>550</v>
      </c>
      <c r="D196" s="231" t="s">
        <v>288</v>
      </c>
      <c r="E196" s="232" t="s">
        <v>1624</v>
      </c>
      <c r="F196" s="233" t="s">
        <v>1625</v>
      </c>
      <c r="G196" s="234" t="s">
        <v>510</v>
      </c>
      <c r="H196" s="235">
        <v>170</v>
      </c>
      <c r="I196" s="236"/>
      <c r="J196" s="237">
        <f>ROUND(I196*H196,2)</f>
        <v>0</v>
      </c>
      <c r="K196" s="238"/>
      <c r="L196" s="239"/>
      <c r="M196" s="240" t="s">
        <v>1</v>
      </c>
      <c r="N196" s="241" t="s">
        <v>40</v>
      </c>
      <c r="O196" s="69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07" t="s">
        <v>275</v>
      </c>
      <c r="AT196" s="207" t="s">
        <v>288</v>
      </c>
      <c r="AU196" s="207" t="s">
        <v>83</v>
      </c>
      <c r="AY196" s="15" t="s">
        <v>219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5" t="s">
        <v>83</v>
      </c>
      <c r="BK196" s="208">
        <f>ROUND(I196*H196,2)</f>
        <v>0</v>
      </c>
      <c r="BL196" s="15" t="s">
        <v>168</v>
      </c>
      <c r="BM196" s="207" t="s">
        <v>1626</v>
      </c>
    </row>
    <row r="197" spans="1:65" s="2" customFormat="1" ht="16.5" customHeight="1">
      <c r="A197" s="32"/>
      <c r="B197" s="33"/>
      <c r="C197" s="231" t="s">
        <v>108</v>
      </c>
      <c r="D197" s="231" t="s">
        <v>288</v>
      </c>
      <c r="E197" s="232" t="s">
        <v>1627</v>
      </c>
      <c r="F197" s="233" t="s">
        <v>1628</v>
      </c>
      <c r="G197" s="234" t="s">
        <v>510</v>
      </c>
      <c r="H197" s="235">
        <v>340</v>
      </c>
      <c r="I197" s="236"/>
      <c r="J197" s="237">
        <f>ROUND(I197*H197,2)</f>
        <v>0</v>
      </c>
      <c r="K197" s="238"/>
      <c r="L197" s="239"/>
      <c r="M197" s="240" t="s">
        <v>1</v>
      </c>
      <c r="N197" s="241" t="s">
        <v>40</v>
      </c>
      <c r="O197" s="69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07" t="s">
        <v>275</v>
      </c>
      <c r="AT197" s="207" t="s">
        <v>288</v>
      </c>
      <c r="AU197" s="207" t="s">
        <v>83</v>
      </c>
      <c r="AY197" s="15" t="s">
        <v>219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5" t="s">
        <v>83</v>
      </c>
      <c r="BK197" s="208">
        <f>ROUND(I197*H197,2)</f>
        <v>0</v>
      </c>
      <c r="BL197" s="15" t="s">
        <v>168</v>
      </c>
      <c r="BM197" s="207" t="s">
        <v>1629</v>
      </c>
    </row>
    <row r="198" spans="1:65" s="12" customFormat="1" ht="11.25">
      <c r="B198" s="209"/>
      <c r="C198" s="210"/>
      <c r="D198" s="211" t="s">
        <v>225</v>
      </c>
      <c r="E198" s="212" t="s">
        <v>559</v>
      </c>
      <c r="F198" s="213" t="s">
        <v>1630</v>
      </c>
      <c r="G198" s="210"/>
      <c r="H198" s="214">
        <v>340</v>
      </c>
      <c r="I198" s="215"/>
      <c r="J198" s="210"/>
      <c r="K198" s="210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225</v>
      </c>
      <c r="AU198" s="220" t="s">
        <v>83</v>
      </c>
      <c r="AV198" s="12" t="s">
        <v>106</v>
      </c>
      <c r="AW198" s="12" t="s">
        <v>32</v>
      </c>
      <c r="AX198" s="12" t="s">
        <v>75</v>
      </c>
      <c r="AY198" s="220" t="s">
        <v>219</v>
      </c>
    </row>
    <row r="199" spans="1:65" s="12" customFormat="1" ht="11.25">
      <c r="B199" s="209"/>
      <c r="C199" s="210"/>
      <c r="D199" s="211" t="s">
        <v>225</v>
      </c>
      <c r="E199" s="212" t="s">
        <v>1631</v>
      </c>
      <c r="F199" s="213" t="s">
        <v>1632</v>
      </c>
      <c r="G199" s="210"/>
      <c r="H199" s="214">
        <v>340</v>
      </c>
      <c r="I199" s="215"/>
      <c r="J199" s="210"/>
      <c r="K199" s="210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225</v>
      </c>
      <c r="AU199" s="220" t="s">
        <v>83</v>
      </c>
      <c r="AV199" s="12" t="s">
        <v>106</v>
      </c>
      <c r="AW199" s="12" t="s">
        <v>32</v>
      </c>
      <c r="AX199" s="12" t="s">
        <v>83</v>
      </c>
      <c r="AY199" s="220" t="s">
        <v>219</v>
      </c>
    </row>
    <row r="200" spans="1:65" s="2" customFormat="1" ht="24" customHeight="1">
      <c r="A200" s="32"/>
      <c r="B200" s="33"/>
      <c r="C200" s="195" t="s">
        <v>560</v>
      </c>
      <c r="D200" s="195" t="s">
        <v>220</v>
      </c>
      <c r="E200" s="196" t="s">
        <v>1633</v>
      </c>
      <c r="F200" s="197" t="s">
        <v>1634</v>
      </c>
      <c r="G200" s="198" t="s">
        <v>223</v>
      </c>
      <c r="H200" s="199">
        <v>60</v>
      </c>
      <c r="I200" s="200"/>
      <c r="J200" s="201">
        <f>ROUND(I200*H200,2)</f>
        <v>0</v>
      </c>
      <c r="K200" s="202"/>
      <c r="L200" s="37"/>
      <c r="M200" s="203" t="s">
        <v>1</v>
      </c>
      <c r="N200" s="204" t="s">
        <v>40</v>
      </c>
      <c r="O200" s="69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07" t="s">
        <v>168</v>
      </c>
      <c r="AT200" s="207" t="s">
        <v>220</v>
      </c>
      <c r="AU200" s="207" t="s">
        <v>83</v>
      </c>
      <c r="AY200" s="15" t="s">
        <v>219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5" t="s">
        <v>83</v>
      </c>
      <c r="BK200" s="208">
        <f>ROUND(I200*H200,2)</f>
        <v>0</v>
      </c>
      <c r="BL200" s="15" t="s">
        <v>168</v>
      </c>
      <c r="BM200" s="207" t="s">
        <v>1635</v>
      </c>
    </row>
    <row r="201" spans="1:65" s="12" customFormat="1" ht="11.25">
      <c r="B201" s="209"/>
      <c r="C201" s="210"/>
      <c r="D201" s="211" t="s">
        <v>225</v>
      </c>
      <c r="E201" s="212" t="s">
        <v>564</v>
      </c>
      <c r="F201" s="213" t="s">
        <v>625</v>
      </c>
      <c r="G201" s="210"/>
      <c r="H201" s="214">
        <v>60</v>
      </c>
      <c r="I201" s="215"/>
      <c r="J201" s="210"/>
      <c r="K201" s="210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225</v>
      </c>
      <c r="AU201" s="220" t="s">
        <v>83</v>
      </c>
      <c r="AV201" s="12" t="s">
        <v>106</v>
      </c>
      <c r="AW201" s="12" t="s">
        <v>32</v>
      </c>
      <c r="AX201" s="12" t="s">
        <v>83</v>
      </c>
      <c r="AY201" s="220" t="s">
        <v>219</v>
      </c>
    </row>
    <row r="202" spans="1:65" s="11" customFormat="1" ht="25.9" customHeight="1">
      <c r="B202" s="181"/>
      <c r="C202" s="182"/>
      <c r="D202" s="183" t="s">
        <v>74</v>
      </c>
      <c r="E202" s="184" t="s">
        <v>1315</v>
      </c>
      <c r="F202" s="184" t="s">
        <v>1316</v>
      </c>
      <c r="G202" s="182"/>
      <c r="H202" s="182"/>
      <c r="I202" s="185"/>
      <c r="J202" s="186">
        <f>BK202</f>
        <v>0</v>
      </c>
      <c r="K202" s="182"/>
      <c r="L202" s="187"/>
      <c r="M202" s="188"/>
      <c r="N202" s="189"/>
      <c r="O202" s="189"/>
      <c r="P202" s="190">
        <f>SUM(P203:P209)</f>
        <v>0</v>
      </c>
      <c r="Q202" s="189"/>
      <c r="R202" s="190">
        <f>SUM(R203:R209)</f>
        <v>0</v>
      </c>
      <c r="S202" s="189"/>
      <c r="T202" s="191">
        <f>SUM(T203:T209)</f>
        <v>0</v>
      </c>
      <c r="AR202" s="192" t="s">
        <v>168</v>
      </c>
      <c r="AT202" s="193" t="s">
        <v>74</v>
      </c>
      <c r="AU202" s="193" t="s">
        <v>75</v>
      </c>
      <c r="AY202" s="192" t="s">
        <v>219</v>
      </c>
      <c r="BK202" s="194">
        <f>SUM(BK203:BK209)</f>
        <v>0</v>
      </c>
    </row>
    <row r="203" spans="1:65" s="2" customFormat="1" ht="16.5" customHeight="1">
      <c r="A203" s="32"/>
      <c r="B203" s="33"/>
      <c r="C203" s="195" t="s">
        <v>565</v>
      </c>
      <c r="D203" s="195" t="s">
        <v>220</v>
      </c>
      <c r="E203" s="196" t="s">
        <v>1318</v>
      </c>
      <c r="F203" s="197" t="s">
        <v>1636</v>
      </c>
      <c r="G203" s="198" t="s">
        <v>412</v>
      </c>
      <c r="H203" s="199">
        <v>71.84</v>
      </c>
      <c r="I203" s="200"/>
      <c r="J203" s="201">
        <f>ROUND(I203*H203,2)</f>
        <v>0</v>
      </c>
      <c r="K203" s="202"/>
      <c r="L203" s="37"/>
      <c r="M203" s="203" t="s">
        <v>1</v>
      </c>
      <c r="N203" s="204" t="s">
        <v>40</v>
      </c>
      <c r="O203" s="69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07" t="s">
        <v>168</v>
      </c>
      <c r="AT203" s="207" t="s">
        <v>220</v>
      </c>
      <c r="AU203" s="207" t="s">
        <v>83</v>
      </c>
      <c r="AY203" s="15" t="s">
        <v>219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5" t="s">
        <v>83</v>
      </c>
      <c r="BK203" s="208">
        <f>ROUND(I203*H203,2)</f>
        <v>0</v>
      </c>
      <c r="BL203" s="15" t="s">
        <v>168</v>
      </c>
      <c r="BM203" s="207" t="s">
        <v>1637</v>
      </c>
    </row>
    <row r="204" spans="1:65" s="12" customFormat="1" ht="11.25">
      <c r="B204" s="209"/>
      <c r="C204" s="210"/>
      <c r="D204" s="211" t="s">
        <v>225</v>
      </c>
      <c r="E204" s="212" t="s">
        <v>569</v>
      </c>
      <c r="F204" s="213" t="s">
        <v>1638</v>
      </c>
      <c r="G204" s="210"/>
      <c r="H204" s="214">
        <v>71.84</v>
      </c>
      <c r="I204" s="215"/>
      <c r="J204" s="210"/>
      <c r="K204" s="210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225</v>
      </c>
      <c r="AU204" s="220" t="s">
        <v>83</v>
      </c>
      <c r="AV204" s="12" t="s">
        <v>106</v>
      </c>
      <c r="AW204" s="12" t="s">
        <v>32</v>
      </c>
      <c r="AX204" s="12" t="s">
        <v>83</v>
      </c>
      <c r="AY204" s="220" t="s">
        <v>219</v>
      </c>
    </row>
    <row r="205" spans="1:65" s="2" customFormat="1" ht="24" customHeight="1">
      <c r="A205" s="32"/>
      <c r="B205" s="33"/>
      <c r="C205" s="195" t="s">
        <v>570</v>
      </c>
      <c r="D205" s="195" t="s">
        <v>220</v>
      </c>
      <c r="E205" s="196" t="s">
        <v>1322</v>
      </c>
      <c r="F205" s="197" t="s">
        <v>1323</v>
      </c>
      <c r="G205" s="198" t="s">
        <v>412</v>
      </c>
      <c r="H205" s="199">
        <v>1005.76</v>
      </c>
      <c r="I205" s="200"/>
      <c r="J205" s="201">
        <f>ROUND(I205*H205,2)</f>
        <v>0</v>
      </c>
      <c r="K205" s="202"/>
      <c r="L205" s="37"/>
      <c r="M205" s="203" t="s">
        <v>1</v>
      </c>
      <c r="N205" s="204" t="s">
        <v>40</v>
      </c>
      <c r="O205" s="69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207" t="s">
        <v>168</v>
      </c>
      <c r="AT205" s="207" t="s">
        <v>220</v>
      </c>
      <c r="AU205" s="207" t="s">
        <v>83</v>
      </c>
      <c r="AY205" s="15" t="s">
        <v>219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5" t="s">
        <v>83</v>
      </c>
      <c r="BK205" s="208">
        <f>ROUND(I205*H205,2)</f>
        <v>0</v>
      </c>
      <c r="BL205" s="15" t="s">
        <v>168</v>
      </c>
      <c r="BM205" s="207" t="s">
        <v>1639</v>
      </c>
    </row>
    <row r="206" spans="1:65" s="12" customFormat="1" ht="11.25">
      <c r="B206" s="209"/>
      <c r="C206" s="210"/>
      <c r="D206" s="211" t="s">
        <v>225</v>
      </c>
      <c r="E206" s="212" t="s">
        <v>574</v>
      </c>
      <c r="F206" s="213" t="s">
        <v>1640</v>
      </c>
      <c r="G206" s="210"/>
      <c r="H206" s="214">
        <v>1005.76</v>
      </c>
      <c r="I206" s="215"/>
      <c r="J206" s="210"/>
      <c r="K206" s="210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225</v>
      </c>
      <c r="AU206" s="220" t="s">
        <v>83</v>
      </c>
      <c r="AV206" s="12" t="s">
        <v>106</v>
      </c>
      <c r="AW206" s="12" t="s">
        <v>32</v>
      </c>
      <c r="AX206" s="12" t="s">
        <v>83</v>
      </c>
      <c r="AY206" s="220" t="s">
        <v>219</v>
      </c>
    </row>
    <row r="207" spans="1:65" s="2" customFormat="1" ht="36" customHeight="1">
      <c r="A207" s="32"/>
      <c r="B207" s="33"/>
      <c r="C207" s="195" t="s">
        <v>576</v>
      </c>
      <c r="D207" s="195" t="s">
        <v>220</v>
      </c>
      <c r="E207" s="196" t="s">
        <v>1349</v>
      </c>
      <c r="F207" s="197" t="s">
        <v>1350</v>
      </c>
      <c r="G207" s="198" t="s">
        <v>412</v>
      </c>
      <c r="H207" s="199">
        <v>45.4</v>
      </c>
      <c r="I207" s="200"/>
      <c r="J207" s="201">
        <f>ROUND(I207*H207,2)</f>
        <v>0</v>
      </c>
      <c r="K207" s="202"/>
      <c r="L207" s="37"/>
      <c r="M207" s="203" t="s">
        <v>1</v>
      </c>
      <c r="N207" s="204" t="s">
        <v>40</v>
      </c>
      <c r="O207" s="69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07" t="s">
        <v>168</v>
      </c>
      <c r="AT207" s="207" t="s">
        <v>220</v>
      </c>
      <c r="AU207" s="207" t="s">
        <v>83</v>
      </c>
      <c r="AY207" s="15" t="s">
        <v>219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5" t="s">
        <v>83</v>
      </c>
      <c r="BK207" s="208">
        <f>ROUND(I207*H207,2)</f>
        <v>0</v>
      </c>
      <c r="BL207" s="15" t="s">
        <v>168</v>
      </c>
      <c r="BM207" s="207" t="s">
        <v>1641</v>
      </c>
    </row>
    <row r="208" spans="1:65" s="12" customFormat="1" ht="11.25">
      <c r="B208" s="209"/>
      <c r="C208" s="210"/>
      <c r="D208" s="211" t="s">
        <v>225</v>
      </c>
      <c r="E208" s="212" t="s">
        <v>1642</v>
      </c>
      <c r="F208" s="213" t="s">
        <v>1643</v>
      </c>
      <c r="G208" s="210"/>
      <c r="H208" s="214">
        <v>45.4</v>
      </c>
      <c r="I208" s="215"/>
      <c r="J208" s="210"/>
      <c r="K208" s="210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225</v>
      </c>
      <c r="AU208" s="220" t="s">
        <v>83</v>
      </c>
      <c r="AV208" s="12" t="s">
        <v>106</v>
      </c>
      <c r="AW208" s="12" t="s">
        <v>32</v>
      </c>
      <c r="AX208" s="12" t="s">
        <v>83</v>
      </c>
      <c r="AY208" s="220" t="s">
        <v>219</v>
      </c>
    </row>
    <row r="209" spans="1:65" s="2" customFormat="1" ht="36" customHeight="1">
      <c r="A209" s="32"/>
      <c r="B209" s="33"/>
      <c r="C209" s="195" t="s">
        <v>580</v>
      </c>
      <c r="D209" s="195" t="s">
        <v>220</v>
      </c>
      <c r="E209" s="196" t="s">
        <v>1354</v>
      </c>
      <c r="F209" s="197" t="s">
        <v>1355</v>
      </c>
      <c r="G209" s="198" t="s">
        <v>412</v>
      </c>
      <c r="H209" s="199">
        <v>26.4</v>
      </c>
      <c r="I209" s="200"/>
      <c r="J209" s="201">
        <f>ROUND(I209*H209,2)</f>
        <v>0</v>
      </c>
      <c r="K209" s="202"/>
      <c r="L209" s="37"/>
      <c r="M209" s="203" t="s">
        <v>1</v>
      </c>
      <c r="N209" s="204" t="s">
        <v>40</v>
      </c>
      <c r="O209" s="69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07" t="s">
        <v>168</v>
      </c>
      <c r="AT209" s="207" t="s">
        <v>220</v>
      </c>
      <c r="AU209" s="207" t="s">
        <v>83</v>
      </c>
      <c r="AY209" s="15" t="s">
        <v>219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5" t="s">
        <v>83</v>
      </c>
      <c r="BK209" s="208">
        <f>ROUND(I209*H209,2)</f>
        <v>0</v>
      </c>
      <c r="BL209" s="15" t="s">
        <v>168</v>
      </c>
      <c r="BM209" s="207" t="s">
        <v>1644</v>
      </c>
    </row>
    <row r="210" spans="1:65" s="11" customFormat="1" ht="25.9" customHeight="1">
      <c r="B210" s="181"/>
      <c r="C210" s="182"/>
      <c r="D210" s="183" t="s">
        <v>74</v>
      </c>
      <c r="E210" s="184" t="s">
        <v>1645</v>
      </c>
      <c r="F210" s="184" t="s">
        <v>1646</v>
      </c>
      <c r="G210" s="182"/>
      <c r="H210" s="182"/>
      <c r="I210" s="185"/>
      <c r="J210" s="186">
        <f>BK210</f>
        <v>0</v>
      </c>
      <c r="K210" s="182"/>
      <c r="L210" s="187"/>
      <c r="M210" s="188"/>
      <c r="N210" s="189"/>
      <c r="O210" s="189"/>
      <c r="P210" s="190">
        <f>P211</f>
        <v>0</v>
      </c>
      <c r="Q210" s="189"/>
      <c r="R210" s="190">
        <f>R211</f>
        <v>0</v>
      </c>
      <c r="S210" s="189"/>
      <c r="T210" s="191">
        <f>T211</f>
        <v>0</v>
      </c>
      <c r="AR210" s="192" t="s">
        <v>168</v>
      </c>
      <c r="AT210" s="193" t="s">
        <v>74</v>
      </c>
      <c r="AU210" s="193" t="s">
        <v>75</v>
      </c>
      <c r="AY210" s="192" t="s">
        <v>219</v>
      </c>
      <c r="BK210" s="194">
        <f>BK211</f>
        <v>0</v>
      </c>
    </row>
    <row r="211" spans="1:65" s="2" customFormat="1" ht="24" customHeight="1">
      <c r="A211" s="32"/>
      <c r="B211" s="33"/>
      <c r="C211" s="195" t="s">
        <v>164</v>
      </c>
      <c r="D211" s="195" t="s">
        <v>220</v>
      </c>
      <c r="E211" s="196" t="s">
        <v>1647</v>
      </c>
      <c r="F211" s="197" t="s">
        <v>1648</v>
      </c>
      <c r="G211" s="198" t="s">
        <v>412</v>
      </c>
      <c r="H211" s="199">
        <v>185.41</v>
      </c>
      <c r="I211" s="200"/>
      <c r="J211" s="201">
        <f>ROUND(I211*H211,2)</f>
        <v>0</v>
      </c>
      <c r="K211" s="202"/>
      <c r="L211" s="37"/>
      <c r="M211" s="245" t="s">
        <v>1</v>
      </c>
      <c r="N211" s="246" t="s">
        <v>40</v>
      </c>
      <c r="O211" s="247"/>
      <c r="P211" s="248">
        <f>O211*H211</f>
        <v>0</v>
      </c>
      <c r="Q211" s="248">
        <v>0</v>
      </c>
      <c r="R211" s="248">
        <f>Q211*H211</f>
        <v>0</v>
      </c>
      <c r="S211" s="248">
        <v>0</v>
      </c>
      <c r="T211" s="24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07" t="s">
        <v>168</v>
      </c>
      <c r="AT211" s="207" t="s">
        <v>220</v>
      </c>
      <c r="AU211" s="207" t="s">
        <v>83</v>
      </c>
      <c r="AY211" s="15" t="s">
        <v>219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5" t="s">
        <v>83</v>
      </c>
      <c r="BK211" s="208">
        <f>ROUND(I211*H211,2)</f>
        <v>0</v>
      </c>
      <c r="BL211" s="15" t="s">
        <v>168</v>
      </c>
      <c r="BM211" s="207" t="s">
        <v>1649</v>
      </c>
    </row>
    <row r="212" spans="1:65" s="2" customFormat="1" ht="6.95" customHeight="1">
      <c r="A212" s="32"/>
      <c r="B212" s="52"/>
      <c r="C212" s="53"/>
      <c r="D212" s="53"/>
      <c r="E212" s="53"/>
      <c r="F212" s="53"/>
      <c r="G212" s="53"/>
      <c r="H212" s="53"/>
      <c r="I212" s="152"/>
      <c r="J212" s="53"/>
      <c r="K212" s="53"/>
      <c r="L212" s="37"/>
      <c r="M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</row>
  </sheetData>
  <sheetProtection algorithmName="SHA-512" hashValue="w2f9b/Iqz0HcT6ZtMkcwzRqcaLM08UKdJa7KMc6p5n482b6I+sja1BGFLgLzUk6Hsxzdxp1beCL7INv050N8Qg==" saltValue="GMl2J8IELLTRfpR9nqP0zZz658SvslbUdteOODL+chrL643Qgt7figswsdbj7oZKvHiDbKiuoEn4/y3EyigCHA==" spinCount="100000" sheet="1" objects="1" scenarios="1" formatColumns="0" formatRows="0" autoFilter="0"/>
  <autoFilter ref="C122:K211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1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6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94</v>
      </c>
      <c r="AZ2" s="107" t="s">
        <v>1650</v>
      </c>
      <c r="BA2" s="107" t="s">
        <v>1650</v>
      </c>
      <c r="BB2" s="107" t="s">
        <v>1</v>
      </c>
      <c r="BC2" s="107" t="s">
        <v>1651</v>
      </c>
      <c r="BD2" s="107" t="s">
        <v>106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91</v>
      </c>
      <c r="AZ3" s="107" t="s">
        <v>1652</v>
      </c>
      <c r="BA3" s="107" t="s">
        <v>1652</v>
      </c>
      <c r="BB3" s="107" t="s">
        <v>1</v>
      </c>
      <c r="BC3" s="107" t="s">
        <v>1653</v>
      </c>
      <c r="BD3" s="107" t="s">
        <v>106</v>
      </c>
    </row>
    <row r="4" spans="1:56" s="1" customFormat="1" ht="24.95" customHeight="1">
      <c r="B4" s="18"/>
      <c r="D4" s="111" t="s">
        <v>109</v>
      </c>
      <c r="I4" s="106"/>
      <c r="L4" s="18"/>
      <c r="M4" s="112" t="s">
        <v>10</v>
      </c>
      <c r="AT4" s="15" t="s">
        <v>4</v>
      </c>
      <c r="AZ4" s="107" t="s">
        <v>1654</v>
      </c>
      <c r="BA4" s="107" t="s">
        <v>1654</v>
      </c>
      <c r="BB4" s="107" t="s">
        <v>1</v>
      </c>
      <c r="BC4" s="107" t="s">
        <v>1655</v>
      </c>
      <c r="BD4" s="107" t="s">
        <v>106</v>
      </c>
    </row>
    <row r="5" spans="1:56" s="1" customFormat="1" ht="6.95" customHeight="1">
      <c r="B5" s="18"/>
      <c r="I5" s="106"/>
      <c r="L5" s="18"/>
    </row>
    <row r="6" spans="1:56" s="1" customFormat="1" ht="12" customHeight="1">
      <c r="B6" s="18"/>
      <c r="D6" s="113" t="s">
        <v>16</v>
      </c>
      <c r="I6" s="106"/>
      <c r="L6" s="18"/>
    </row>
    <row r="7" spans="1:56" s="1" customFormat="1" ht="16.5" customHeight="1">
      <c r="B7" s="18"/>
      <c r="E7" s="291" t="str">
        <f>'Rekapitulace stavby'!K6</f>
        <v>Modernizace silnice III/3542 Česká Rybná – půtah</v>
      </c>
      <c r="F7" s="292"/>
      <c r="G7" s="292"/>
      <c r="H7" s="292"/>
      <c r="I7" s="106"/>
      <c r="L7" s="18"/>
    </row>
    <row r="8" spans="1:56" s="2" customFormat="1" ht="12" customHeight="1">
      <c r="A8" s="32"/>
      <c r="B8" s="37"/>
      <c r="C8" s="32"/>
      <c r="D8" s="113" t="s">
        <v>118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7"/>
      <c r="C9" s="32"/>
      <c r="D9" s="32"/>
      <c r="E9" s="293" t="s">
        <v>1656</v>
      </c>
      <c r="F9" s="294"/>
      <c r="G9" s="294"/>
      <c r="H9" s="294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7"/>
      <c r="C12" s="32"/>
      <c r="D12" s="113" t="s">
        <v>20</v>
      </c>
      <c r="E12" s="32"/>
      <c r="F12" s="115" t="s">
        <v>21</v>
      </c>
      <c r="G12" s="32"/>
      <c r="H12" s="32"/>
      <c r="I12" s="116" t="s">
        <v>22</v>
      </c>
      <c r="J12" s="117" t="str">
        <f>'Rekapitulace stavby'!AN8</f>
        <v>4. 6. 2020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7"/>
      <c r="C14" s="32"/>
      <c r="D14" s="113" t="s">
        <v>24</v>
      </c>
      <c r="E14" s="32"/>
      <c r="F14" s="32"/>
      <c r="G14" s="32"/>
      <c r="H14" s="32"/>
      <c r="I14" s="116" t="s">
        <v>25</v>
      </c>
      <c r="J14" s="115" t="str">
        <f>IF('Rekapitulace stavby'!AN10="","",'Rekapitulace stavby'!AN10)</f>
        <v>00085031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a údržba silnic Pardubického kraje</v>
      </c>
      <c r="F15" s="32"/>
      <c r="G15" s="32"/>
      <c r="H15" s="32"/>
      <c r="I15" s="116" t="s">
        <v>28</v>
      </c>
      <c r="J15" s="115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5" t="str">
        <f>'Rekapitulace stavby'!E14</f>
        <v>Vyplň údaj</v>
      </c>
      <c r="F18" s="296"/>
      <c r="G18" s="296"/>
      <c r="H18" s="296"/>
      <c r="I18" s="116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25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28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3" t="s">
        <v>33</v>
      </c>
      <c r="E23" s="32"/>
      <c r="F23" s="32"/>
      <c r="G23" s="32"/>
      <c r="H23" s="32"/>
      <c r="I23" s="116" t="s">
        <v>25</v>
      </c>
      <c r="J23" s="115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tr">
        <f>IF('Rekapitulace stavby'!E20="","",'Rekapitulace stavby'!E20)</f>
        <v xml:space="preserve"> </v>
      </c>
      <c r="F24" s="32"/>
      <c r="G24" s="32"/>
      <c r="H24" s="32"/>
      <c r="I24" s="116" t="s">
        <v>28</v>
      </c>
      <c r="J24" s="115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3" t="s">
        <v>34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3"/>
      <c r="E29" s="123"/>
      <c r="F29" s="123"/>
      <c r="G29" s="123"/>
      <c r="H29" s="123"/>
      <c r="I29" s="124"/>
      <c r="J29" s="123"/>
      <c r="K29" s="123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5" t="s">
        <v>35</v>
      </c>
      <c r="E30" s="32"/>
      <c r="F30" s="32"/>
      <c r="G30" s="32"/>
      <c r="H30" s="32"/>
      <c r="I30" s="114"/>
      <c r="J30" s="126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3"/>
      <c r="E31" s="123"/>
      <c r="F31" s="123"/>
      <c r="G31" s="123"/>
      <c r="H31" s="123"/>
      <c r="I31" s="124"/>
      <c r="J31" s="123"/>
      <c r="K31" s="123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7" t="s">
        <v>37</v>
      </c>
      <c r="G32" s="32"/>
      <c r="H32" s="32"/>
      <c r="I32" s="128" t="s">
        <v>36</v>
      </c>
      <c r="J32" s="127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9" t="s">
        <v>39</v>
      </c>
      <c r="E33" s="113" t="s">
        <v>40</v>
      </c>
      <c r="F33" s="130">
        <f>ROUND((SUM(BE123:BE215)),  2)</f>
        <v>0</v>
      </c>
      <c r="G33" s="32"/>
      <c r="H33" s="32"/>
      <c r="I33" s="131">
        <v>0.21</v>
      </c>
      <c r="J33" s="130">
        <f>ROUND(((SUM(BE123:BE215))*I33),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41</v>
      </c>
      <c r="F34" s="130">
        <f>ROUND((SUM(BF123:BF215)),  2)</f>
        <v>0</v>
      </c>
      <c r="G34" s="32"/>
      <c r="H34" s="32"/>
      <c r="I34" s="131">
        <v>0.15</v>
      </c>
      <c r="J34" s="130">
        <f>ROUND(((SUM(BF123:BF215))*I34),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42</v>
      </c>
      <c r="F35" s="130">
        <f>ROUND((SUM(BG123:BG215)),  2)</f>
        <v>0</v>
      </c>
      <c r="G35" s="32"/>
      <c r="H35" s="32"/>
      <c r="I35" s="131">
        <v>0.21</v>
      </c>
      <c r="J35" s="130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43</v>
      </c>
      <c r="F36" s="130">
        <f>ROUND((SUM(BH123:BH215)),  2)</f>
        <v>0</v>
      </c>
      <c r="G36" s="32"/>
      <c r="H36" s="32"/>
      <c r="I36" s="131">
        <v>0.15</v>
      </c>
      <c r="J36" s="130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44</v>
      </c>
      <c r="F37" s="130">
        <f>ROUND((SUM(BI123:BI215)),  2)</f>
        <v>0</v>
      </c>
      <c r="G37" s="32"/>
      <c r="H37" s="32"/>
      <c r="I37" s="131">
        <v>0</v>
      </c>
      <c r="J37" s="130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2"/>
      <c r="D39" s="133" t="s">
        <v>45</v>
      </c>
      <c r="E39" s="134"/>
      <c r="F39" s="134"/>
      <c r="G39" s="135" t="s">
        <v>46</v>
      </c>
      <c r="H39" s="136" t="s">
        <v>47</v>
      </c>
      <c r="I39" s="137"/>
      <c r="J39" s="138">
        <f>SUM(J30:J37)</f>
        <v>0</v>
      </c>
      <c r="K39" s="13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40" t="s">
        <v>48</v>
      </c>
      <c r="E50" s="141"/>
      <c r="F50" s="141"/>
      <c r="G50" s="140" t="s">
        <v>49</v>
      </c>
      <c r="H50" s="141"/>
      <c r="I50" s="142"/>
      <c r="J50" s="141"/>
      <c r="K50" s="14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43" t="s">
        <v>50</v>
      </c>
      <c r="E61" s="144"/>
      <c r="F61" s="145" t="s">
        <v>51</v>
      </c>
      <c r="G61" s="143" t="s">
        <v>50</v>
      </c>
      <c r="H61" s="144"/>
      <c r="I61" s="146"/>
      <c r="J61" s="147" t="s">
        <v>51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40" t="s">
        <v>52</v>
      </c>
      <c r="E65" s="148"/>
      <c r="F65" s="148"/>
      <c r="G65" s="140" t="s">
        <v>53</v>
      </c>
      <c r="H65" s="148"/>
      <c r="I65" s="149"/>
      <c r="J65" s="148"/>
      <c r="K65" s="14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43" t="s">
        <v>50</v>
      </c>
      <c r="E76" s="144"/>
      <c r="F76" s="145" t="s">
        <v>51</v>
      </c>
      <c r="G76" s="143" t="s">
        <v>50</v>
      </c>
      <c r="H76" s="144"/>
      <c r="I76" s="146"/>
      <c r="J76" s="147" t="s">
        <v>51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194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8" t="str">
        <f>E7</f>
        <v>Modernizace silnice III/3542 Česká Rybná – půtah</v>
      </c>
      <c r="F85" s="299"/>
      <c r="G85" s="299"/>
      <c r="H85" s="299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118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0" t="str">
        <f>E9</f>
        <v>SO 302 - stoka B</v>
      </c>
      <c r="F87" s="300"/>
      <c r="G87" s="300"/>
      <c r="H87" s="300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6" t="s">
        <v>22</v>
      </c>
      <c r="J89" s="64" t="str">
        <f>IF(J12="","",J12)</f>
        <v>4. 6. 2020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a údržba silnic Pardubického kraje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195</v>
      </c>
      <c r="D94" s="157"/>
      <c r="E94" s="157"/>
      <c r="F94" s="157"/>
      <c r="G94" s="157"/>
      <c r="H94" s="157"/>
      <c r="I94" s="158"/>
      <c r="J94" s="159" t="s">
        <v>196</v>
      </c>
      <c r="K94" s="15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197</v>
      </c>
      <c r="D96" s="34"/>
      <c r="E96" s="34"/>
      <c r="F96" s="34"/>
      <c r="G96" s="34"/>
      <c r="H96" s="34"/>
      <c r="I96" s="114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1:31" s="9" customFormat="1" ht="24.95" customHeight="1">
      <c r="B97" s="161"/>
      <c r="C97" s="162"/>
      <c r="D97" s="163" t="s">
        <v>198</v>
      </c>
      <c r="E97" s="164"/>
      <c r="F97" s="164"/>
      <c r="G97" s="164"/>
      <c r="H97" s="164"/>
      <c r="I97" s="165"/>
      <c r="J97" s="166">
        <f>J124</f>
        <v>0</v>
      </c>
      <c r="K97" s="162"/>
      <c r="L97" s="167"/>
    </row>
    <row r="98" spans="1:31" s="9" customFormat="1" ht="24.95" customHeight="1">
      <c r="B98" s="161"/>
      <c r="C98" s="162"/>
      <c r="D98" s="163" t="s">
        <v>199</v>
      </c>
      <c r="E98" s="164"/>
      <c r="F98" s="164"/>
      <c r="G98" s="164"/>
      <c r="H98" s="164"/>
      <c r="I98" s="165"/>
      <c r="J98" s="166">
        <f>J173</f>
        <v>0</v>
      </c>
      <c r="K98" s="162"/>
      <c r="L98" s="167"/>
    </row>
    <row r="99" spans="1:31" s="9" customFormat="1" ht="24.95" customHeight="1">
      <c r="B99" s="161"/>
      <c r="C99" s="162"/>
      <c r="D99" s="163" t="s">
        <v>1467</v>
      </c>
      <c r="E99" s="164"/>
      <c r="F99" s="164"/>
      <c r="G99" s="164"/>
      <c r="H99" s="164"/>
      <c r="I99" s="165"/>
      <c r="J99" s="166">
        <f>J175</f>
        <v>0</v>
      </c>
      <c r="K99" s="162"/>
      <c r="L99" s="167"/>
    </row>
    <row r="100" spans="1:31" s="9" customFormat="1" ht="24.95" customHeight="1">
      <c r="B100" s="161"/>
      <c r="C100" s="162"/>
      <c r="D100" s="163" t="s">
        <v>1468</v>
      </c>
      <c r="E100" s="164"/>
      <c r="F100" s="164"/>
      <c r="G100" s="164"/>
      <c r="H100" s="164"/>
      <c r="I100" s="165"/>
      <c r="J100" s="166">
        <f>J179</f>
        <v>0</v>
      </c>
      <c r="K100" s="162"/>
      <c r="L100" s="167"/>
    </row>
    <row r="101" spans="1:31" s="9" customFormat="1" ht="24.95" customHeight="1">
      <c r="B101" s="161"/>
      <c r="C101" s="162"/>
      <c r="D101" s="163" t="s">
        <v>1469</v>
      </c>
      <c r="E101" s="164"/>
      <c r="F101" s="164"/>
      <c r="G101" s="164"/>
      <c r="H101" s="164"/>
      <c r="I101" s="165"/>
      <c r="J101" s="166">
        <f>J196</f>
        <v>0</v>
      </c>
      <c r="K101" s="162"/>
      <c r="L101" s="167"/>
    </row>
    <row r="102" spans="1:31" s="9" customFormat="1" ht="24.95" customHeight="1">
      <c r="B102" s="161"/>
      <c r="C102" s="162"/>
      <c r="D102" s="163" t="s">
        <v>204</v>
      </c>
      <c r="E102" s="164"/>
      <c r="F102" s="164"/>
      <c r="G102" s="164"/>
      <c r="H102" s="164"/>
      <c r="I102" s="165"/>
      <c r="J102" s="166">
        <f>J206</f>
        <v>0</v>
      </c>
      <c r="K102" s="162"/>
      <c r="L102" s="167"/>
    </row>
    <row r="103" spans="1:31" s="9" customFormat="1" ht="24.95" customHeight="1">
      <c r="B103" s="161"/>
      <c r="C103" s="162"/>
      <c r="D103" s="163" t="s">
        <v>1470</v>
      </c>
      <c r="E103" s="164"/>
      <c r="F103" s="164"/>
      <c r="G103" s="164"/>
      <c r="H103" s="164"/>
      <c r="I103" s="165"/>
      <c r="J103" s="166">
        <f>J214</f>
        <v>0</v>
      </c>
      <c r="K103" s="162"/>
      <c r="L103" s="167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2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5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205</v>
      </c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98" t="str">
        <f>E7</f>
        <v>Modernizace silnice III/3542 Česká Rybná – půtah</v>
      </c>
      <c r="F113" s="299"/>
      <c r="G113" s="299"/>
      <c r="H113" s="299"/>
      <c r="I113" s="11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118</v>
      </c>
      <c r="D114" s="34"/>
      <c r="E114" s="34"/>
      <c r="F114" s="34"/>
      <c r="G114" s="34"/>
      <c r="H114" s="34"/>
      <c r="I114" s="11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70" t="str">
        <f>E9</f>
        <v>SO 302 - stoka B</v>
      </c>
      <c r="F115" s="300"/>
      <c r="G115" s="300"/>
      <c r="H115" s="300"/>
      <c r="I115" s="11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6" t="s">
        <v>22</v>
      </c>
      <c r="J117" s="64" t="str">
        <f>IF(J12="","",J12)</f>
        <v>4. 6. 2020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4"/>
      <c r="E119" s="34"/>
      <c r="F119" s="25" t="str">
        <f>E15</f>
        <v>Správa a údržba silnic Pardubického kraje</v>
      </c>
      <c r="G119" s="34"/>
      <c r="H119" s="34"/>
      <c r="I119" s="116" t="s">
        <v>31</v>
      </c>
      <c r="J119" s="30" t="str">
        <f>E21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29</v>
      </c>
      <c r="D120" s="34"/>
      <c r="E120" s="34"/>
      <c r="F120" s="25" t="str">
        <f>IF(E18="","",E18)</f>
        <v>Vyplň údaj</v>
      </c>
      <c r="G120" s="34"/>
      <c r="H120" s="34"/>
      <c r="I120" s="116" t="s">
        <v>33</v>
      </c>
      <c r="J120" s="30" t="str">
        <f>E24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0" customFormat="1" ht="29.25" customHeight="1">
      <c r="A122" s="168"/>
      <c r="B122" s="169"/>
      <c r="C122" s="170" t="s">
        <v>206</v>
      </c>
      <c r="D122" s="171" t="s">
        <v>60</v>
      </c>
      <c r="E122" s="171" t="s">
        <v>56</v>
      </c>
      <c r="F122" s="171" t="s">
        <v>57</v>
      </c>
      <c r="G122" s="171" t="s">
        <v>207</v>
      </c>
      <c r="H122" s="171" t="s">
        <v>208</v>
      </c>
      <c r="I122" s="172" t="s">
        <v>209</v>
      </c>
      <c r="J122" s="173" t="s">
        <v>196</v>
      </c>
      <c r="K122" s="174" t="s">
        <v>210</v>
      </c>
      <c r="L122" s="175"/>
      <c r="M122" s="73" t="s">
        <v>1</v>
      </c>
      <c r="N122" s="74" t="s">
        <v>39</v>
      </c>
      <c r="O122" s="74" t="s">
        <v>211</v>
      </c>
      <c r="P122" s="74" t="s">
        <v>212</v>
      </c>
      <c r="Q122" s="74" t="s">
        <v>213</v>
      </c>
      <c r="R122" s="74" t="s">
        <v>214</v>
      </c>
      <c r="S122" s="74" t="s">
        <v>215</v>
      </c>
      <c r="T122" s="75" t="s">
        <v>216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2"/>
      <c r="B123" s="33"/>
      <c r="C123" s="80" t="s">
        <v>217</v>
      </c>
      <c r="D123" s="34"/>
      <c r="E123" s="34"/>
      <c r="F123" s="34"/>
      <c r="G123" s="34"/>
      <c r="H123" s="34"/>
      <c r="I123" s="114"/>
      <c r="J123" s="176">
        <f>BK123</f>
        <v>0</v>
      </c>
      <c r="K123" s="34"/>
      <c r="L123" s="37"/>
      <c r="M123" s="76"/>
      <c r="N123" s="177"/>
      <c r="O123" s="77"/>
      <c r="P123" s="178">
        <f>P124+P173+P175+P179+P196+P206+P214</f>
        <v>0</v>
      </c>
      <c r="Q123" s="77"/>
      <c r="R123" s="178">
        <f>R124+R173+R175+R179+R196+R206+R214</f>
        <v>0</v>
      </c>
      <c r="S123" s="77"/>
      <c r="T123" s="179">
        <f>T124+T173+T175+T179+T196+T206+T214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74</v>
      </c>
      <c r="AU123" s="15" t="s">
        <v>91</v>
      </c>
      <c r="BK123" s="180">
        <f>BK124+BK173+BK175+BK179+BK196+BK206+BK214</f>
        <v>0</v>
      </c>
    </row>
    <row r="124" spans="1:65" s="11" customFormat="1" ht="25.9" customHeight="1">
      <c r="B124" s="181"/>
      <c r="C124" s="182"/>
      <c r="D124" s="183" t="s">
        <v>74</v>
      </c>
      <c r="E124" s="184" t="s">
        <v>83</v>
      </c>
      <c r="F124" s="184" t="s">
        <v>218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SUM(P125:P172)</f>
        <v>0</v>
      </c>
      <c r="Q124" s="189"/>
      <c r="R124" s="190">
        <f>SUM(R125:R172)</f>
        <v>0</v>
      </c>
      <c r="S124" s="189"/>
      <c r="T124" s="191">
        <f>SUM(T125:T172)</f>
        <v>0</v>
      </c>
      <c r="AR124" s="192" t="s">
        <v>168</v>
      </c>
      <c r="AT124" s="193" t="s">
        <v>74</v>
      </c>
      <c r="AU124" s="193" t="s">
        <v>75</v>
      </c>
      <c r="AY124" s="192" t="s">
        <v>219</v>
      </c>
      <c r="BK124" s="194">
        <f>SUM(BK125:BK172)</f>
        <v>0</v>
      </c>
    </row>
    <row r="125" spans="1:65" s="2" customFormat="1" ht="24" customHeight="1">
      <c r="A125" s="32"/>
      <c r="B125" s="33"/>
      <c r="C125" s="195" t="s">
        <v>83</v>
      </c>
      <c r="D125" s="195" t="s">
        <v>220</v>
      </c>
      <c r="E125" s="196" t="s">
        <v>299</v>
      </c>
      <c r="F125" s="197" t="s">
        <v>300</v>
      </c>
      <c r="G125" s="198" t="s">
        <v>301</v>
      </c>
      <c r="H125" s="199">
        <v>96</v>
      </c>
      <c r="I125" s="200"/>
      <c r="J125" s="201">
        <f>ROUND(I125*H125,2)</f>
        <v>0</v>
      </c>
      <c r="K125" s="202"/>
      <c r="L125" s="37"/>
      <c r="M125" s="203" t="s">
        <v>1</v>
      </c>
      <c r="N125" s="204" t="s">
        <v>40</v>
      </c>
      <c r="O125" s="69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7" t="s">
        <v>168</v>
      </c>
      <c r="AT125" s="207" t="s">
        <v>220</v>
      </c>
      <c r="AU125" s="207" t="s">
        <v>83</v>
      </c>
      <c r="AY125" s="15" t="s">
        <v>219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5" t="s">
        <v>83</v>
      </c>
      <c r="BK125" s="208">
        <f>ROUND(I125*H125,2)</f>
        <v>0</v>
      </c>
      <c r="BL125" s="15" t="s">
        <v>168</v>
      </c>
      <c r="BM125" s="207" t="s">
        <v>1657</v>
      </c>
    </row>
    <row r="126" spans="1:65" s="12" customFormat="1" ht="11.25">
      <c r="B126" s="209"/>
      <c r="C126" s="210"/>
      <c r="D126" s="211" t="s">
        <v>225</v>
      </c>
      <c r="E126" s="212" t="s">
        <v>226</v>
      </c>
      <c r="F126" s="213" t="s">
        <v>1658</v>
      </c>
      <c r="G126" s="210"/>
      <c r="H126" s="214">
        <v>96</v>
      </c>
      <c r="I126" s="215"/>
      <c r="J126" s="210"/>
      <c r="K126" s="210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225</v>
      </c>
      <c r="AU126" s="220" t="s">
        <v>83</v>
      </c>
      <c r="AV126" s="12" t="s">
        <v>106</v>
      </c>
      <c r="AW126" s="12" t="s">
        <v>32</v>
      </c>
      <c r="AX126" s="12" t="s">
        <v>75</v>
      </c>
      <c r="AY126" s="220" t="s">
        <v>219</v>
      </c>
    </row>
    <row r="127" spans="1:65" s="12" customFormat="1" ht="11.25">
      <c r="B127" s="209"/>
      <c r="C127" s="210"/>
      <c r="D127" s="211" t="s">
        <v>225</v>
      </c>
      <c r="E127" s="212" t="s">
        <v>104</v>
      </c>
      <c r="F127" s="213" t="s">
        <v>1473</v>
      </c>
      <c r="G127" s="210"/>
      <c r="H127" s="214">
        <v>96</v>
      </c>
      <c r="I127" s="215"/>
      <c r="J127" s="210"/>
      <c r="K127" s="210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225</v>
      </c>
      <c r="AU127" s="220" t="s">
        <v>83</v>
      </c>
      <c r="AV127" s="12" t="s">
        <v>106</v>
      </c>
      <c r="AW127" s="12" t="s">
        <v>32</v>
      </c>
      <c r="AX127" s="12" t="s">
        <v>83</v>
      </c>
      <c r="AY127" s="220" t="s">
        <v>219</v>
      </c>
    </row>
    <row r="128" spans="1:65" s="2" customFormat="1" ht="24" customHeight="1">
      <c r="A128" s="32"/>
      <c r="B128" s="33"/>
      <c r="C128" s="195" t="s">
        <v>106</v>
      </c>
      <c r="D128" s="195" t="s">
        <v>220</v>
      </c>
      <c r="E128" s="196" t="s">
        <v>306</v>
      </c>
      <c r="F128" s="197" t="s">
        <v>307</v>
      </c>
      <c r="G128" s="198" t="s">
        <v>308</v>
      </c>
      <c r="H128" s="199">
        <v>4</v>
      </c>
      <c r="I128" s="200"/>
      <c r="J128" s="201">
        <f>ROUND(I128*H128,2)</f>
        <v>0</v>
      </c>
      <c r="K128" s="202"/>
      <c r="L128" s="37"/>
      <c r="M128" s="203" t="s">
        <v>1</v>
      </c>
      <c r="N128" s="204" t="s">
        <v>40</v>
      </c>
      <c r="O128" s="69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7" t="s">
        <v>168</v>
      </c>
      <c r="AT128" s="207" t="s">
        <v>220</v>
      </c>
      <c r="AU128" s="207" t="s">
        <v>83</v>
      </c>
      <c r="AY128" s="15" t="s">
        <v>219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5" t="s">
        <v>83</v>
      </c>
      <c r="BK128" s="208">
        <f>ROUND(I128*H128,2)</f>
        <v>0</v>
      </c>
      <c r="BL128" s="15" t="s">
        <v>168</v>
      </c>
      <c r="BM128" s="207" t="s">
        <v>1659</v>
      </c>
    </row>
    <row r="129" spans="1:65" s="2" customFormat="1" ht="24" customHeight="1">
      <c r="A129" s="32"/>
      <c r="B129" s="33"/>
      <c r="C129" s="195" t="s">
        <v>241</v>
      </c>
      <c r="D129" s="195" t="s">
        <v>220</v>
      </c>
      <c r="E129" s="196" t="s">
        <v>1475</v>
      </c>
      <c r="F129" s="197" t="s">
        <v>1476</v>
      </c>
      <c r="G129" s="198" t="s">
        <v>288</v>
      </c>
      <c r="H129" s="199">
        <v>18</v>
      </c>
      <c r="I129" s="200"/>
      <c r="J129" s="201">
        <f>ROUND(I129*H129,2)</f>
        <v>0</v>
      </c>
      <c r="K129" s="202"/>
      <c r="L129" s="37"/>
      <c r="M129" s="203" t="s">
        <v>1</v>
      </c>
      <c r="N129" s="204" t="s">
        <v>40</v>
      </c>
      <c r="O129" s="69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7" t="s">
        <v>168</v>
      </c>
      <c r="AT129" s="207" t="s">
        <v>220</v>
      </c>
      <c r="AU129" s="207" t="s">
        <v>83</v>
      </c>
      <c r="AY129" s="15" t="s">
        <v>219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5" t="s">
        <v>83</v>
      </c>
      <c r="BK129" s="208">
        <f>ROUND(I129*H129,2)</f>
        <v>0</v>
      </c>
      <c r="BL129" s="15" t="s">
        <v>168</v>
      </c>
      <c r="BM129" s="207" t="s">
        <v>1660</v>
      </c>
    </row>
    <row r="130" spans="1:65" s="2" customFormat="1" ht="24" customHeight="1">
      <c r="A130" s="32"/>
      <c r="B130" s="33"/>
      <c r="C130" s="195" t="s">
        <v>168</v>
      </c>
      <c r="D130" s="195" t="s">
        <v>220</v>
      </c>
      <c r="E130" s="196" t="s">
        <v>1480</v>
      </c>
      <c r="F130" s="197" t="s">
        <v>1481</v>
      </c>
      <c r="G130" s="198" t="s">
        <v>288</v>
      </c>
      <c r="H130" s="199">
        <v>21</v>
      </c>
      <c r="I130" s="200"/>
      <c r="J130" s="201">
        <f>ROUND(I130*H130,2)</f>
        <v>0</v>
      </c>
      <c r="K130" s="202"/>
      <c r="L130" s="37"/>
      <c r="M130" s="203" t="s">
        <v>1</v>
      </c>
      <c r="N130" s="204" t="s">
        <v>40</v>
      </c>
      <c r="O130" s="69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7" t="s">
        <v>168</v>
      </c>
      <c r="AT130" s="207" t="s">
        <v>220</v>
      </c>
      <c r="AU130" s="207" t="s">
        <v>83</v>
      </c>
      <c r="AY130" s="15" t="s">
        <v>219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5" t="s">
        <v>83</v>
      </c>
      <c r="BK130" s="208">
        <f>ROUND(I130*H130,2)</f>
        <v>0</v>
      </c>
      <c r="BL130" s="15" t="s">
        <v>168</v>
      </c>
      <c r="BM130" s="207" t="s">
        <v>1661</v>
      </c>
    </row>
    <row r="131" spans="1:65" s="12" customFormat="1" ht="11.25">
      <c r="B131" s="209"/>
      <c r="C131" s="210"/>
      <c r="D131" s="211" t="s">
        <v>225</v>
      </c>
      <c r="E131" s="212" t="s">
        <v>250</v>
      </c>
      <c r="F131" s="213" t="s">
        <v>1662</v>
      </c>
      <c r="G131" s="210"/>
      <c r="H131" s="214">
        <v>21</v>
      </c>
      <c r="I131" s="215"/>
      <c r="J131" s="210"/>
      <c r="K131" s="210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225</v>
      </c>
      <c r="AU131" s="220" t="s">
        <v>83</v>
      </c>
      <c r="AV131" s="12" t="s">
        <v>106</v>
      </c>
      <c r="AW131" s="12" t="s">
        <v>32</v>
      </c>
      <c r="AX131" s="12" t="s">
        <v>75</v>
      </c>
      <c r="AY131" s="220" t="s">
        <v>219</v>
      </c>
    </row>
    <row r="132" spans="1:65" s="12" customFormat="1" ht="11.25">
      <c r="B132" s="209"/>
      <c r="C132" s="210"/>
      <c r="D132" s="211" t="s">
        <v>225</v>
      </c>
      <c r="E132" s="212" t="s">
        <v>1365</v>
      </c>
      <c r="F132" s="213" t="s">
        <v>1484</v>
      </c>
      <c r="G132" s="210"/>
      <c r="H132" s="214">
        <v>21</v>
      </c>
      <c r="I132" s="215"/>
      <c r="J132" s="210"/>
      <c r="K132" s="210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225</v>
      </c>
      <c r="AU132" s="220" t="s">
        <v>83</v>
      </c>
      <c r="AV132" s="12" t="s">
        <v>106</v>
      </c>
      <c r="AW132" s="12" t="s">
        <v>32</v>
      </c>
      <c r="AX132" s="12" t="s">
        <v>83</v>
      </c>
      <c r="AY132" s="220" t="s">
        <v>219</v>
      </c>
    </row>
    <row r="133" spans="1:65" s="2" customFormat="1" ht="24" customHeight="1">
      <c r="A133" s="32"/>
      <c r="B133" s="33"/>
      <c r="C133" s="195" t="s">
        <v>251</v>
      </c>
      <c r="D133" s="195" t="s">
        <v>220</v>
      </c>
      <c r="E133" s="196" t="s">
        <v>328</v>
      </c>
      <c r="F133" s="197" t="s">
        <v>329</v>
      </c>
      <c r="G133" s="198" t="s">
        <v>288</v>
      </c>
      <c r="H133" s="199">
        <v>44</v>
      </c>
      <c r="I133" s="200"/>
      <c r="J133" s="201">
        <f>ROUND(I133*H133,2)</f>
        <v>0</v>
      </c>
      <c r="K133" s="202"/>
      <c r="L133" s="37"/>
      <c r="M133" s="203" t="s">
        <v>1</v>
      </c>
      <c r="N133" s="204" t="s">
        <v>40</v>
      </c>
      <c r="O133" s="69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7" t="s">
        <v>168</v>
      </c>
      <c r="AT133" s="207" t="s">
        <v>220</v>
      </c>
      <c r="AU133" s="207" t="s">
        <v>83</v>
      </c>
      <c r="AY133" s="15" t="s">
        <v>219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5" t="s">
        <v>83</v>
      </c>
      <c r="BK133" s="208">
        <f>ROUND(I133*H133,2)</f>
        <v>0</v>
      </c>
      <c r="BL133" s="15" t="s">
        <v>168</v>
      </c>
      <c r="BM133" s="207" t="s">
        <v>1663</v>
      </c>
    </row>
    <row r="134" spans="1:65" s="2" customFormat="1" ht="24" customHeight="1">
      <c r="A134" s="32"/>
      <c r="B134" s="33"/>
      <c r="C134" s="195" t="s">
        <v>111</v>
      </c>
      <c r="D134" s="195" t="s">
        <v>220</v>
      </c>
      <c r="E134" s="196" t="s">
        <v>1486</v>
      </c>
      <c r="F134" s="197" t="s">
        <v>371</v>
      </c>
      <c r="G134" s="198" t="s">
        <v>320</v>
      </c>
      <c r="H134" s="199">
        <v>110.55</v>
      </c>
      <c r="I134" s="200"/>
      <c r="J134" s="201">
        <f>ROUND(I134*H134,2)</f>
        <v>0</v>
      </c>
      <c r="K134" s="202"/>
      <c r="L134" s="37"/>
      <c r="M134" s="203" t="s">
        <v>1</v>
      </c>
      <c r="N134" s="204" t="s">
        <v>40</v>
      </c>
      <c r="O134" s="69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07" t="s">
        <v>168</v>
      </c>
      <c r="AT134" s="207" t="s">
        <v>220</v>
      </c>
      <c r="AU134" s="207" t="s">
        <v>83</v>
      </c>
      <c r="AY134" s="15" t="s">
        <v>219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5" t="s">
        <v>83</v>
      </c>
      <c r="BK134" s="208">
        <f>ROUND(I134*H134,2)</f>
        <v>0</v>
      </c>
      <c r="BL134" s="15" t="s">
        <v>168</v>
      </c>
      <c r="BM134" s="207" t="s">
        <v>1664</v>
      </c>
    </row>
    <row r="135" spans="1:65" s="12" customFormat="1" ht="11.25">
      <c r="B135" s="209"/>
      <c r="C135" s="210"/>
      <c r="D135" s="211" t="s">
        <v>225</v>
      </c>
      <c r="E135" s="212" t="s">
        <v>266</v>
      </c>
      <c r="F135" s="213" t="s">
        <v>1665</v>
      </c>
      <c r="G135" s="210"/>
      <c r="H135" s="214">
        <v>110.55</v>
      </c>
      <c r="I135" s="215"/>
      <c r="J135" s="210"/>
      <c r="K135" s="210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225</v>
      </c>
      <c r="AU135" s="220" t="s">
        <v>83</v>
      </c>
      <c r="AV135" s="12" t="s">
        <v>106</v>
      </c>
      <c r="AW135" s="12" t="s">
        <v>32</v>
      </c>
      <c r="AX135" s="12" t="s">
        <v>75</v>
      </c>
      <c r="AY135" s="220" t="s">
        <v>219</v>
      </c>
    </row>
    <row r="136" spans="1:65" s="12" customFormat="1" ht="11.25">
      <c r="B136" s="209"/>
      <c r="C136" s="210"/>
      <c r="D136" s="211" t="s">
        <v>225</v>
      </c>
      <c r="E136" s="212" t="s">
        <v>1368</v>
      </c>
      <c r="F136" s="213" t="s">
        <v>1489</v>
      </c>
      <c r="G136" s="210"/>
      <c r="H136" s="214">
        <v>110.55</v>
      </c>
      <c r="I136" s="215"/>
      <c r="J136" s="210"/>
      <c r="K136" s="210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225</v>
      </c>
      <c r="AU136" s="220" t="s">
        <v>83</v>
      </c>
      <c r="AV136" s="12" t="s">
        <v>106</v>
      </c>
      <c r="AW136" s="12" t="s">
        <v>32</v>
      </c>
      <c r="AX136" s="12" t="s">
        <v>83</v>
      </c>
      <c r="AY136" s="220" t="s">
        <v>219</v>
      </c>
    </row>
    <row r="137" spans="1:65" s="2" customFormat="1" ht="24" customHeight="1">
      <c r="A137" s="32"/>
      <c r="B137" s="33"/>
      <c r="C137" s="195" t="s">
        <v>268</v>
      </c>
      <c r="D137" s="195" t="s">
        <v>220</v>
      </c>
      <c r="E137" s="196" t="s">
        <v>1490</v>
      </c>
      <c r="F137" s="197" t="s">
        <v>1491</v>
      </c>
      <c r="G137" s="198" t="s">
        <v>320</v>
      </c>
      <c r="H137" s="199">
        <v>28.35</v>
      </c>
      <c r="I137" s="200"/>
      <c r="J137" s="201">
        <f>ROUND(I137*H137,2)</f>
        <v>0</v>
      </c>
      <c r="K137" s="202"/>
      <c r="L137" s="37"/>
      <c r="M137" s="203" t="s">
        <v>1</v>
      </c>
      <c r="N137" s="204" t="s">
        <v>40</v>
      </c>
      <c r="O137" s="69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7" t="s">
        <v>168</v>
      </c>
      <c r="AT137" s="207" t="s">
        <v>220</v>
      </c>
      <c r="AU137" s="207" t="s">
        <v>83</v>
      </c>
      <c r="AY137" s="15" t="s">
        <v>219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5" t="s">
        <v>83</v>
      </c>
      <c r="BK137" s="208">
        <f>ROUND(I137*H137,2)</f>
        <v>0</v>
      </c>
      <c r="BL137" s="15" t="s">
        <v>168</v>
      </c>
      <c r="BM137" s="207" t="s">
        <v>1666</v>
      </c>
    </row>
    <row r="138" spans="1:65" s="12" customFormat="1" ht="11.25">
      <c r="B138" s="209"/>
      <c r="C138" s="210"/>
      <c r="D138" s="211" t="s">
        <v>225</v>
      </c>
      <c r="E138" s="212" t="s">
        <v>273</v>
      </c>
      <c r="F138" s="213" t="s">
        <v>1667</v>
      </c>
      <c r="G138" s="210"/>
      <c r="H138" s="214">
        <v>28.35</v>
      </c>
      <c r="I138" s="215"/>
      <c r="J138" s="210"/>
      <c r="K138" s="210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225</v>
      </c>
      <c r="AU138" s="220" t="s">
        <v>83</v>
      </c>
      <c r="AV138" s="12" t="s">
        <v>106</v>
      </c>
      <c r="AW138" s="12" t="s">
        <v>32</v>
      </c>
      <c r="AX138" s="12" t="s">
        <v>75</v>
      </c>
      <c r="AY138" s="220" t="s">
        <v>219</v>
      </c>
    </row>
    <row r="139" spans="1:65" s="12" customFormat="1" ht="11.25">
      <c r="B139" s="209"/>
      <c r="C139" s="210"/>
      <c r="D139" s="211" t="s">
        <v>225</v>
      </c>
      <c r="E139" s="212" t="s">
        <v>1494</v>
      </c>
      <c r="F139" s="213" t="s">
        <v>1495</v>
      </c>
      <c r="G139" s="210"/>
      <c r="H139" s="214">
        <v>28.35</v>
      </c>
      <c r="I139" s="215"/>
      <c r="J139" s="210"/>
      <c r="K139" s="210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225</v>
      </c>
      <c r="AU139" s="220" t="s">
        <v>83</v>
      </c>
      <c r="AV139" s="12" t="s">
        <v>106</v>
      </c>
      <c r="AW139" s="12" t="s">
        <v>32</v>
      </c>
      <c r="AX139" s="12" t="s">
        <v>83</v>
      </c>
      <c r="AY139" s="220" t="s">
        <v>219</v>
      </c>
    </row>
    <row r="140" spans="1:65" s="2" customFormat="1" ht="24" customHeight="1">
      <c r="A140" s="32"/>
      <c r="B140" s="33"/>
      <c r="C140" s="195" t="s">
        <v>275</v>
      </c>
      <c r="D140" s="195" t="s">
        <v>220</v>
      </c>
      <c r="E140" s="196" t="s">
        <v>1496</v>
      </c>
      <c r="F140" s="197" t="s">
        <v>1497</v>
      </c>
      <c r="G140" s="198" t="s">
        <v>320</v>
      </c>
      <c r="H140" s="199">
        <v>32.4</v>
      </c>
      <c r="I140" s="200"/>
      <c r="J140" s="201">
        <f>ROUND(I140*H140,2)</f>
        <v>0</v>
      </c>
      <c r="K140" s="202"/>
      <c r="L140" s="37"/>
      <c r="M140" s="203" t="s">
        <v>1</v>
      </c>
      <c r="N140" s="204" t="s">
        <v>40</v>
      </c>
      <c r="O140" s="69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07" t="s">
        <v>168</v>
      </c>
      <c r="AT140" s="207" t="s">
        <v>220</v>
      </c>
      <c r="AU140" s="207" t="s">
        <v>83</v>
      </c>
      <c r="AY140" s="15" t="s">
        <v>219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5" t="s">
        <v>83</v>
      </c>
      <c r="BK140" s="208">
        <f>ROUND(I140*H140,2)</f>
        <v>0</v>
      </c>
      <c r="BL140" s="15" t="s">
        <v>168</v>
      </c>
      <c r="BM140" s="207" t="s">
        <v>1668</v>
      </c>
    </row>
    <row r="141" spans="1:65" s="12" customFormat="1" ht="11.25">
      <c r="B141" s="209"/>
      <c r="C141" s="210"/>
      <c r="D141" s="211" t="s">
        <v>225</v>
      </c>
      <c r="E141" s="212" t="s">
        <v>280</v>
      </c>
      <c r="F141" s="213" t="s">
        <v>1669</v>
      </c>
      <c r="G141" s="210"/>
      <c r="H141" s="214">
        <v>32.4</v>
      </c>
      <c r="I141" s="215"/>
      <c r="J141" s="210"/>
      <c r="K141" s="210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225</v>
      </c>
      <c r="AU141" s="220" t="s">
        <v>83</v>
      </c>
      <c r="AV141" s="12" t="s">
        <v>106</v>
      </c>
      <c r="AW141" s="12" t="s">
        <v>32</v>
      </c>
      <c r="AX141" s="12" t="s">
        <v>75</v>
      </c>
      <c r="AY141" s="220" t="s">
        <v>219</v>
      </c>
    </row>
    <row r="142" spans="1:65" s="12" customFormat="1" ht="11.25">
      <c r="B142" s="209"/>
      <c r="C142" s="210"/>
      <c r="D142" s="211" t="s">
        <v>225</v>
      </c>
      <c r="E142" s="212" t="s">
        <v>114</v>
      </c>
      <c r="F142" s="213" t="s">
        <v>1500</v>
      </c>
      <c r="G142" s="210"/>
      <c r="H142" s="214">
        <v>32.4</v>
      </c>
      <c r="I142" s="215"/>
      <c r="J142" s="210"/>
      <c r="K142" s="210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225</v>
      </c>
      <c r="AU142" s="220" t="s">
        <v>83</v>
      </c>
      <c r="AV142" s="12" t="s">
        <v>106</v>
      </c>
      <c r="AW142" s="12" t="s">
        <v>32</v>
      </c>
      <c r="AX142" s="12" t="s">
        <v>83</v>
      </c>
      <c r="AY142" s="220" t="s">
        <v>219</v>
      </c>
    </row>
    <row r="143" spans="1:65" s="2" customFormat="1" ht="16.5" customHeight="1">
      <c r="A143" s="32"/>
      <c r="B143" s="33"/>
      <c r="C143" s="195" t="s">
        <v>285</v>
      </c>
      <c r="D143" s="195" t="s">
        <v>220</v>
      </c>
      <c r="E143" s="196" t="s">
        <v>1501</v>
      </c>
      <c r="F143" s="197" t="s">
        <v>1502</v>
      </c>
      <c r="G143" s="198" t="s">
        <v>320</v>
      </c>
      <c r="H143" s="199">
        <v>16.2</v>
      </c>
      <c r="I143" s="200"/>
      <c r="J143" s="201">
        <f>ROUND(I143*H143,2)</f>
        <v>0</v>
      </c>
      <c r="K143" s="202"/>
      <c r="L143" s="37"/>
      <c r="M143" s="203" t="s">
        <v>1</v>
      </c>
      <c r="N143" s="204" t="s">
        <v>40</v>
      </c>
      <c r="O143" s="69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07" t="s">
        <v>168</v>
      </c>
      <c r="AT143" s="207" t="s">
        <v>220</v>
      </c>
      <c r="AU143" s="207" t="s">
        <v>83</v>
      </c>
      <c r="AY143" s="15" t="s">
        <v>219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5" t="s">
        <v>83</v>
      </c>
      <c r="BK143" s="208">
        <f>ROUND(I143*H143,2)</f>
        <v>0</v>
      </c>
      <c r="BL143" s="15" t="s">
        <v>168</v>
      </c>
      <c r="BM143" s="207" t="s">
        <v>1670</v>
      </c>
    </row>
    <row r="144" spans="1:65" s="12" customFormat="1" ht="11.25">
      <c r="B144" s="209"/>
      <c r="C144" s="210"/>
      <c r="D144" s="211" t="s">
        <v>225</v>
      </c>
      <c r="E144" s="212" t="s">
        <v>290</v>
      </c>
      <c r="F144" s="213" t="s">
        <v>1671</v>
      </c>
      <c r="G144" s="210"/>
      <c r="H144" s="214">
        <v>16.2</v>
      </c>
      <c r="I144" s="215"/>
      <c r="J144" s="210"/>
      <c r="K144" s="210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225</v>
      </c>
      <c r="AU144" s="220" t="s">
        <v>83</v>
      </c>
      <c r="AV144" s="12" t="s">
        <v>106</v>
      </c>
      <c r="AW144" s="12" t="s">
        <v>32</v>
      </c>
      <c r="AX144" s="12" t="s">
        <v>75</v>
      </c>
      <c r="AY144" s="220" t="s">
        <v>219</v>
      </c>
    </row>
    <row r="145" spans="1:65" s="12" customFormat="1" ht="11.25">
      <c r="B145" s="209"/>
      <c r="C145" s="210"/>
      <c r="D145" s="211" t="s">
        <v>225</v>
      </c>
      <c r="E145" s="212" t="s">
        <v>1370</v>
      </c>
      <c r="F145" s="213" t="s">
        <v>1505</v>
      </c>
      <c r="G145" s="210"/>
      <c r="H145" s="214">
        <v>16.2</v>
      </c>
      <c r="I145" s="215"/>
      <c r="J145" s="210"/>
      <c r="K145" s="210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225</v>
      </c>
      <c r="AU145" s="220" t="s">
        <v>83</v>
      </c>
      <c r="AV145" s="12" t="s">
        <v>106</v>
      </c>
      <c r="AW145" s="12" t="s">
        <v>32</v>
      </c>
      <c r="AX145" s="12" t="s">
        <v>83</v>
      </c>
      <c r="AY145" s="220" t="s">
        <v>219</v>
      </c>
    </row>
    <row r="146" spans="1:65" s="2" customFormat="1" ht="16.5" customHeight="1">
      <c r="A146" s="32"/>
      <c r="B146" s="33"/>
      <c r="C146" s="195" t="s">
        <v>292</v>
      </c>
      <c r="D146" s="195" t="s">
        <v>220</v>
      </c>
      <c r="E146" s="196" t="s">
        <v>1506</v>
      </c>
      <c r="F146" s="197" t="s">
        <v>1507</v>
      </c>
      <c r="G146" s="198" t="s">
        <v>320</v>
      </c>
      <c r="H146" s="199">
        <v>4.05</v>
      </c>
      <c r="I146" s="200"/>
      <c r="J146" s="201">
        <f>ROUND(I146*H146,2)</f>
        <v>0</v>
      </c>
      <c r="K146" s="202"/>
      <c r="L146" s="37"/>
      <c r="M146" s="203" t="s">
        <v>1</v>
      </c>
      <c r="N146" s="204" t="s">
        <v>40</v>
      </c>
      <c r="O146" s="69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07" t="s">
        <v>168</v>
      </c>
      <c r="AT146" s="207" t="s">
        <v>220</v>
      </c>
      <c r="AU146" s="207" t="s">
        <v>83</v>
      </c>
      <c r="AY146" s="15" t="s">
        <v>219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5" t="s">
        <v>83</v>
      </c>
      <c r="BK146" s="208">
        <f>ROUND(I146*H146,2)</f>
        <v>0</v>
      </c>
      <c r="BL146" s="15" t="s">
        <v>168</v>
      </c>
      <c r="BM146" s="207" t="s">
        <v>1672</v>
      </c>
    </row>
    <row r="147" spans="1:65" s="12" customFormat="1" ht="11.25">
      <c r="B147" s="209"/>
      <c r="C147" s="210"/>
      <c r="D147" s="211" t="s">
        <v>225</v>
      </c>
      <c r="E147" s="212" t="s">
        <v>296</v>
      </c>
      <c r="F147" s="213" t="s">
        <v>1673</v>
      </c>
      <c r="G147" s="210"/>
      <c r="H147" s="214">
        <v>4.05</v>
      </c>
      <c r="I147" s="215"/>
      <c r="J147" s="210"/>
      <c r="K147" s="210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225</v>
      </c>
      <c r="AU147" s="220" t="s">
        <v>83</v>
      </c>
      <c r="AV147" s="12" t="s">
        <v>106</v>
      </c>
      <c r="AW147" s="12" t="s">
        <v>32</v>
      </c>
      <c r="AX147" s="12" t="s">
        <v>75</v>
      </c>
      <c r="AY147" s="220" t="s">
        <v>219</v>
      </c>
    </row>
    <row r="148" spans="1:65" s="12" customFormat="1" ht="11.25">
      <c r="B148" s="209"/>
      <c r="C148" s="210"/>
      <c r="D148" s="211" t="s">
        <v>225</v>
      </c>
      <c r="E148" s="212" t="s">
        <v>1371</v>
      </c>
      <c r="F148" s="213" t="s">
        <v>1510</v>
      </c>
      <c r="G148" s="210"/>
      <c r="H148" s="214">
        <v>4.05</v>
      </c>
      <c r="I148" s="215"/>
      <c r="J148" s="210"/>
      <c r="K148" s="210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225</v>
      </c>
      <c r="AU148" s="220" t="s">
        <v>83</v>
      </c>
      <c r="AV148" s="12" t="s">
        <v>106</v>
      </c>
      <c r="AW148" s="12" t="s">
        <v>32</v>
      </c>
      <c r="AX148" s="12" t="s">
        <v>83</v>
      </c>
      <c r="AY148" s="220" t="s">
        <v>219</v>
      </c>
    </row>
    <row r="149" spans="1:65" s="2" customFormat="1" ht="16.5" customHeight="1">
      <c r="A149" s="32"/>
      <c r="B149" s="33"/>
      <c r="C149" s="195" t="s">
        <v>298</v>
      </c>
      <c r="D149" s="195" t="s">
        <v>220</v>
      </c>
      <c r="E149" s="196" t="s">
        <v>1511</v>
      </c>
      <c r="F149" s="197" t="s">
        <v>1512</v>
      </c>
      <c r="G149" s="198" t="s">
        <v>223</v>
      </c>
      <c r="H149" s="199">
        <v>124</v>
      </c>
      <c r="I149" s="200"/>
      <c r="J149" s="201">
        <f>ROUND(I149*H149,2)</f>
        <v>0</v>
      </c>
      <c r="K149" s="202"/>
      <c r="L149" s="37"/>
      <c r="M149" s="203" t="s">
        <v>1</v>
      </c>
      <c r="N149" s="204" t="s">
        <v>40</v>
      </c>
      <c r="O149" s="69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7" t="s">
        <v>168</v>
      </c>
      <c r="AT149" s="207" t="s">
        <v>220</v>
      </c>
      <c r="AU149" s="207" t="s">
        <v>83</v>
      </c>
      <c r="AY149" s="15" t="s">
        <v>219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5" t="s">
        <v>83</v>
      </c>
      <c r="BK149" s="208">
        <f>ROUND(I149*H149,2)</f>
        <v>0</v>
      </c>
      <c r="BL149" s="15" t="s">
        <v>168</v>
      </c>
      <c r="BM149" s="207" t="s">
        <v>1674</v>
      </c>
    </row>
    <row r="150" spans="1:65" s="2" customFormat="1" ht="24" customHeight="1">
      <c r="A150" s="32"/>
      <c r="B150" s="33"/>
      <c r="C150" s="195" t="s">
        <v>305</v>
      </c>
      <c r="D150" s="195" t="s">
        <v>220</v>
      </c>
      <c r="E150" s="196" t="s">
        <v>1514</v>
      </c>
      <c r="F150" s="197" t="s">
        <v>1515</v>
      </c>
      <c r="G150" s="198" t="s">
        <v>223</v>
      </c>
      <c r="H150" s="199">
        <v>124</v>
      </c>
      <c r="I150" s="200"/>
      <c r="J150" s="201">
        <f>ROUND(I150*H150,2)</f>
        <v>0</v>
      </c>
      <c r="K150" s="202"/>
      <c r="L150" s="37"/>
      <c r="M150" s="203" t="s">
        <v>1</v>
      </c>
      <c r="N150" s="204" t="s">
        <v>40</v>
      </c>
      <c r="O150" s="69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7" t="s">
        <v>168</v>
      </c>
      <c r="AT150" s="207" t="s">
        <v>220</v>
      </c>
      <c r="AU150" s="207" t="s">
        <v>83</v>
      </c>
      <c r="AY150" s="15" t="s">
        <v>219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5" t="s">
        <v>83</v>
      </c>
      <c r="BK150" s="208">
        <f>ROUND(I150*H150,2)</f>
        <v>0</v>
      </c>
      <c r="BL150" s="15" t="s">
        <v>168</v>
      </c>
      <c r="BM150" s="207" t="s">
        <v>1675</v>
      </c>
    </row>
    <row r="151" spans="1:65" s="2" customFormat="1" ht="24" customHeight="1">
      <c r="A151" s="32"/>
      <c r="B151" s="33"/>
      <c r="C151" s="195" t="s">
        <v>311</v>
      </c>
      <c r="D151" s="195" t="s">
        <v>220</v>
      </c>
      <c r="E151" s="196" t="s">
        <v>1517</v>
      </c>
      <c r="F151" s="197" t="s">
        <v>1518</v>
      </c>
      <c r="G151" s="198" t="s">
        <v>320</v>
      </c>
      <c r="H151" s="199">
        <v>33.409999999999997</v>
      </c>
      <c r="I151" s="200"/>
      <c r="J151" s="201">
        <f>ROUND(I151*H151,2)</f>
        <v>0</v>
      </c>
      <c r="K151" s="202"/>
      <c r="L151" s="37"/>
      <c r="M151" s="203" t="s">
        <v>1</v>
      </c>
      <c r="N151" s="204" t="s">
        <v>40</v>
      </c>
      <c r="O151" s="69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7" t="s">
        <v>168</v>
      </c>
      <c r="AT151" s="207" t="s">
        <v>220</v>
      </c>
      <c r="AU151" s="207" t="s">
        <v>83</v>
      </c>
      <c r="AY151" s="15" t="s">
        <v>219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5" t="s">
        <v>83</v>
      </c>
      <c r="BK151" s="208">
        <f>ROUND(I151*H151,2)</f>
        <v>0</v>
      </c>
      <c r="BL151" s="15" t="s">
        <v>168</v>
      </c>
      <c r="BM151" s="207" t="s">
        <v>1676</v>
      </c>
    </row>
    <row r="152" spans="1:65" s="2" customFormat="1" ht="24" customHeight="1">
      <c r="A152" s="32"/>
      <c r="B152" s="33"/>
      <c r="C152" s="195" t="s">
        <v>317</v>
      </c>
      <c r="D152" s="195" t="s">
        <v>220</v>
      </c>
      <c r="E152" s="196" t="s">
        <v>1520</v>
      </c>
      <c r="F152" s="197" t="s">
        <v>1521</v>
      </c>
      <c r="G152" s="198" t="s">
        <v>320</v>
      </c>
      <c r="H152" s="199">
        <v>11.14</v>
      </c>
      <c r="I152" s="200"/>
      <c r="J152" s="201">
        <f>ROUND(I152*H152,2)</f>
        <v>0</v>
      </c>
      <c r="K152" s="202"/>
      <c r="L152" s="37"/>
      <c r="M152" s="203" t="s">
        <v>1</v>
      </c>
      <c r="N152" s="204" t="s">
        <v>40</v>
      </c>
      <c r="O152" s="69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7" t="s">
        <v>168</v>
      </c>
      <c r="AT152" s="207" t="s">
        <v>220</v>
      </c>
      <c r="AU152" s="207" t="s">
        <v>83</v>
      </c>
      <c r="AY152" s="15" t="s">
        <v>219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5" t="s">
        <v>83</v>
      </c>
      <c r="BK152" s="208">
        <f>ROUND(I152*H152,2)</f>
        <v>0</v>
      </c>
      <c r="BL152" s="15" t="s">
        <v>168</v>
      </c>
      <c r="BM152" s="207" t="s">
        <v>1677</v>
      </c>
    </row>
    <row r="153" spans="1:65" s="2" customFormat="1" ht="24" customHeight="1">
      <c r="A153" s="32"/>
      <c r="B153" s="33"/>
      <c r="C153" s="195" t="s">
        <v>8</v>
      </c>
      <c r="D153" s="195" t="s">
        <v>220</v>
      </c>
      <c r="E153" s="196" t="s">
        <v>1523</v>
      </c>
      <c r="F153" s="197" t="s">
        <v>424</v>
      </c>
      <c r="G153" s="198" t="s">
        <v>320</v>
      </c>
      <c r="H153" s="199">
        <v>53.81</v>
      </c>
      <c r="I153" s="200"/>
      <c r="J153" s="201">
        <f>ROUND(I153*H153,2)</f>
        <v>0</v>
      </c>
      <c r="K153" s="202"/>
      <c r="L153" s="37"/>
      <c r="M153" s="203" t="s">
        <v>1</v>
      </c>
      <c r="N153" s="204" t="s">
        <v>40</v>
      </c>
      <c r="O153" s="69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7" t="s">
        <v>168</v>
      </c>
      <c r="AT153" s="207" t="s">
        <v>220</v>
      </c>
      <c r="AU153" s="207" t="s">
        <v>83</v>
      </c>
      <c r="AY153" s="15" t="s">
        <v>219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5" t="s">
        <v>83</v>
      </c>
      <c r="BK153" s="208">
        <f>ROUND(I153*H153,2)</f>
        <v>0</v>
      </c>
      <c r="BL153" s="15" t="s">
        <v>168</v>
      </c>
      <c r="BM153" s="207" t="s">
        <v>1678</v>
      </c>
    </row>
    <row r="154" spans="1:65" s="12" customFormat="1" ht="11.25">
      <c r="B154" s="209"/>
      <c r="C154" s="210"/>
      <c r="D154" s="211" t="s">
        <v>225</v>
      </c>
      <c r="E154" s="212" t="s">
        <v>1456</v>
      </c>
      <c r="F154" s="213" t="s">
        <v>1679</v>
      </c>
      <c r="G154" s="210"/>
      <c r="H154" s="214">
        <v>81</v>
      </c>
      <c r="I154" s="215"/>
      <c r="J154" s="210"/>
      <c r="K154" s="210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225</v>
      </c>
      <c r="AU154" s="220" t="s">
        <v>83</v>
      </c>
      <c r="AV154" s="12" t="s">
        <v>106</v>
      </c>
      <c r="AW154" s="12" t="s">
        <v>32</v>
      </c>
      <c r="AX154" s="12" t="s">
        <v>75</v>
      </c>
      <c r="AY154" s="220" t="s">
        <v>219</v>
      </c>
    </row>
    <row r="155" spans="1:65" s="12" customFormat="1" ht="11.25">
      <c r="B155" s="209"/>
      <c r="C155" s="210"/>
      <c r="D155" s="211" t="s">
        <v>225</v>
      </c>
      <c r="E155" s="212" t="s">
        <v>1650</v>
      </c>
      <c r="F155" s="213" t="s">
        <v>1680</v>
      </c>
      <c r="G155" s="210"/>
      <c r="H155" s="214">
        <v>-10.7</v>
      </c>
      <c r="I155" s="215"/>
      <c r="J155" s="210"/>
      <c r="K155" s="210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225</v>
      </c>
      <c r="AU155" s="220" t="s">
        <v>83</v>
      </c>
      <c r="AV155" s="12" t="s">
        <v>106</v>
      </c>
      <c r="AW155" s="12" t="s">
        <v>32</v>
      </c>
      <c r="AX155" s="12" t="s">
        <v>75</v>
      </c>
      <c r="AY155" s="220" t="s">
        <v>219</v>
      </c>
    </row>
    <row r="156" spans="1:65" s="12" customFormat="1" ht="11.25">
      <c r="B156" s="209"/>
      <c r="C156" s="210"/>
      <c r="D156" s="211" t="s">
        <v>225</v>
      </c>
      <c r="E156" s="212" t="s">
        <v>1652</v>
      </c>
      <c r="F156" s="213" t="s">
        <v>1681</v>
      </c>
      <c r="G156" s="210"/>
      <c r="H156" s="214">
        <v>-6.49</v>
      </c>
      <c r="I156" s="215"/>
      <c r="J156" s="210"/>
      <c r="K156" s="210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225</v>
      </c>
      <c r="AU156" s="220" t="s">
        <v>83</v>
      </c>
      <c r="AV156" s="12" t="s">
        <v>106</v>
      </c>
      <c r="AW156" s="12" t="s">
        <v>32</v>
      </c>
      <c r="AX156" s="12" t="s">
        <v>75</v>
      </c>
      <c r="AY156" s="220" t="s">
        <v>219</v>
      </c>
    </row>
    <row r="157" spans="1:65" s="12" customFormat="1" ht="11.25">
      <c r="B157" s="209"/>
      <c r="C157" s="210"/>
      <c r="D157" s="211" t="s">
        <v>225</v>
      </c>
      <c r="E157" s="212" t="s">
        <v>1654</v>
      </c>
      <c r="F157" s="213" t="s">
        <v>1682</v>
      </c>
      <c r="G157" s="210"/>
      <c r="H157" s="214">
        <v>-10</v>
      </c>
      <c r="I157" s="215"/>
      <c r="J157" s="210"/>
      <c r="K157" s="210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225</v>
      </c>
      <c r="AU157" s="220" t="s">
        <v>83</v>
      </c>
      <c r="AV157" s="12" t="s">
        <v>106</v>
      </c>
      <c r="AW157" s="12" t="s">
        <v>32</v>
      </c>
      <c r="AX157" s="12" t="s">
        <v>75</v>
      </c>
      <c r="AY157" s="220" t="s">
        <v>219</v>
      </c>
    </row>
    <row r="158" spans="1:65" s="12" customFormat="1" ht="11.25">
      <c r="B158" s="209"/>
      <c r="C158" s="210"/>
      <c r="D158" s="211" t="s">
        <v>225</v>
      </c>
      <c r="E158" s="212" t="s">
        <v>1683</v>
      </c>
      <c r="F158" s="213" t="s">
        <v>1684</v>
      </c>
      <c r="G158" s="210"/>
      <c r="H158" s="214">
        <v>53.81</v>
      </c>
      <c r="I158" s="215"/>
      <c r="J158" s="210"/>
      <c r="K158" s="210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225</v>
      </c>
      <c r="AU158" s="220" t="s">
        <v>83</v>
      </c>
      <c r="AV158" s="12" t="s">
        <v>106</v>
      </c>
      <c r="AW158" s="12" t="s">
        <v>32</v>
      </c>
      <c r="AX158" s="12" t="s">
        <v>83</v>
      </c>
      <c r="AY158" s="220" t="s">
        <v>219</v>
      </c>
    </row>
    <row r="159" spans="1:65" s="2" customFormat="1" ht="24" customHeight="1">
      <c r="A159" s="32"/>
      <c r="B159" s="33"/>
      <c r="C159" s="195" t="s">
        <v>327</v>
      </c>
      <c r="D159" s="195" t="s">
        <v>220</v>
      </c>
      <c r="E159" s="196" t="s">
        <v>439</v>
      </c>
      <c r="F159" s="197" t="s">
        <v>440</v>
      </c>
      <c r="G159" s="198" t="s">
        <v>320</v>
      </c>
      <c r="H159" s="199">
        <v>37.46</v>
      </c>
      <c r="I159" s="200"/>
      <c r="J159" s="201">
        <f t="shared" ref="J159:J164" si="0">ROUND(I159*H159,2)</f>
        <v>0</v>
      </c>
      <c r="K159" s="202"/>
      <c r="L159" s="37"/>
      <c r="M159" s="203" t="s">
        <v>1</v>
      </c>
      <c r="N159" s="204" t="s">
        <v>40</v>
      </c>
      <c r="O159" s="69"/>
      <c r="P159" s="205">
        <f t="shared" ref="P159:P164" si="1">O159*H159</f>
        <v>0</v>
      </c>
      <c r="Q159" s="205">
        <v>0</v>
      </c>
      <c r="R159" s="205">
        <f t="shared" ref="R159:R164" si="2">Q159*H159</f>
        <v>0</v>
      </c>
      <c r="S159" s="205">
        <v>0</v>
      </c>
      <c r="T159" s="206">
        <f t="shared" ref="T159:T164" si="3"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7" t="s">
        <v>168</v>
      </c>
      <c r="AT159" s="207" t="s">
        <v>220</v>
      </c>
      <c r="AU159" s="207" t="s">
        <v>83</v>
      </c>
      <c r="AY159" s="15" t="s">
        <v>219</v>
      </c>
      <c r="BE159" s="208">
        <f t="shared" ref="BE159:BE164" si="4">IF(N159="základní",J159,0)</f>
        <v>0</v>
      </c>
      <c r="BF159" s="208">
        <f t="shared" ref="BF159:BF164" si="5">IF(N159="snížená",J159,0)</f>
        <v>0</v>
      </c>
      <c r="BG159" s="208">
        <f t="shared" ref="BG159:BG164" si="6">IF(N159="zákl. přenesená",J159,0)</f>
        <v>0</v>
      </c>
      <c r="BH159" s="208">
        <f t="shared" ref="BH159:BH164" si="7">IF(N159="sníž. přenesená",J159,0)</f>
        <v>0</v>
      </c>
      <c r="BI159" s="208">
        <f t="shared" ref="BI159:BI164" si="8">IF(N159="nulová",J159,0)</f>
        <v>0</v>
      </c>
      <c r="BJ159" s="15" t="s">
        <v>83</v>
      </c>
      <c r="BK159" s="208">
        <f t="shared" ref="BK159:BK164" si="9">ROUND(I159*H159,2)</f>
        <v>0</v>
      </c>
      <c r="BL159" s="15" t="s">
        <v>168</v>
      </c>
      <c r="BM159" s="207" t="s">
        <v>1685</v>
      </c>
    </row>
    <row r="160" spans="1:65" s="2" customFormat="1" ht="16.5" customHeight="1">
      <c r="A160" s="32"/>
      <c r="B160" s="33"/>
      <c r="C160" s="231" t="s">
        <v>333</v>
      </c>
      <c r="D160" s="231" t="s">
        <v>288</v>
      </c>
      <c r="E160" s="232" t="s">
        <v>1526</v>
      </c>
      <c r="F160" s="233" t="s">
        <v>1527</v>
      </c>
      <c r="G160" s="234" t="s">
        <v>412</v>
      </c>
      <c r="H160" s="235">
        <v>69.31</v>
      </c>
      <c r="I160" s="236"/>
      <c r="J160" s="237">
        <f t="shared" si="0"/>
        <v>0</v>
      </c>
      <c r="K160" s="238"/>
      <c r="L160" s="239"/>
      <c r="M160" s="240" t="s">
        <v>1</v>
      </c>
      <c r="N160" s="241" t="s">
        <v>40</v>
      </c>
      <c r="O160" s="69"/>
      <c r="P160" s="205">
        <f t="shared" si="1"/>
        <v>0</v>
      </c>
      <c r="Q160" s="205">
        <v>0</v>
      </c>
      <c r="R160" s="205">
        <f t="shared" si="2"/>
        <v>0</v>
      </c>
      <c r="S160" s="205">
        <v>0</v>
      </c>
      <c r="T160" s="206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07" t="s">
        <v>275</v>
      </c>
      <c r="AT160" s="207" t="s">
        <v>288</v>
      </c>
      <c r="AU160" s="207" t="s">
        <v>83</v>
      </c>
      <c r="AY160" s="15" t="s">
        <v>219</v>
      </c>
      <c r="BE160" s="208">
        <f t="shared" si="4"/>
        <v>0</v>
      </c>
      <c r="BF160" s="208">
        <f t="shared" si="5"/>
        <v>0</v>
      </c>
      <c r="BG160" s="208">
        <f t="shared" si="6"/>
        <v>0</v>
      </c>
      <c r="BH160" s="208">
        <f t="shared" si="7"/>
        <v>0</v>
      </c>
      <c r="BI160" s="208">
        <f t="shared" si="8"/>
        <v>0</v>
      </c>
      <c r="BJ160" s="15" t="s">
        <v>83</v>
      </c>
      <c r="BK160" s="208">
        <f t="shared" si="9"/>
        <v>0</v>
      </c>
      <c r="BL160" s="15" t="s">
        <v>168</v>
      </c>
      <c r="BM160" s="207" t="s">
        <v>1686</v>
      </c>
    </row>
    <row r="161" spans="1:65" s="2" customFormat="1" ht="16.5" customHeight="1">
      <c r="A161" s="32"/>
      <c r="B161" s="33"/>
      <c r="C161" s="195" t="s">
        <v>340</v>
      </c>
      <c r="D161" s="195" t="s">
        <v>220</v>
      </c>
      <c r="E161" s="196" t="s">
        <v>1529</v>
      </c>
      <c r="F161" s="197" t="s">
        <v>1530</v>
      </c>
      <c r="G161" s="198" t="s">
        <v>320</v>
      </c>
      <c r="H161" s="199">
        <v>14.89</v>
      </c>
      <c r="I161" s="200"/>
      <c r="J161" s="201">
        <f t="shared" si="0"/>
        <v>0</v>
      </c>
      <c r="K161" s="202"/>
      <c r="L161" s="37"/>
      <c r="M161" s="203" t="s">
        <v>1</v>
      </c>
      <c r="N161" s="204" t="s">
        <v>40</v>
      </c>
      <c r="O161" s="69"/>
      <c r="P161" s="205">
        <f t="shared" si="1"/>
        <v>0</v>
      </c>
      <c r="Q161" s="205">
        <v>0</v>
      </c>
      <c r="R161" s="205">
        <f t="shared" si="2"/>
        <v>0</v>
      </c>
      <c r="S161" s="205">
        <v>0</v>
      </c>
      <c r="T161" s="206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7" t="s">
        <v>168</v>
      </c>
      <c r="AT161" s="207" t="s">
        <v>220</v>
      </c>
      <c r="AU161" s="207" t="s">
        <v>83</v>
      </c>
      <c r="AY161" s="15" t="s">
        <v>219</v>
      </c>
      <c r="BE161" s="208">
        <f t="shared" si="4"/>
        <v>0</v>
      </c>
      <c r="BF161" s="208">
        <f t="shared" si="5"/>
        <v>0</v>
      </c>
      <c r="BG161" s="208">
        <f t="shared" si="6"/>
        <v>0</v>
      </c>
      <c r="BH161" s="208">
        <f t="shared" si="7"/>
        <v>0</v>
      </c>
      <c r="BI161" s="208">
        <f t="shared" si="8"/>
        <v>0</v>
      </c>
      <c r="BJ161" s="15" t="s">
        <v>83</v>
      </c>
      <c r="BK161" s="208">
        <f t="shared" si="9"/>
        <v>0</v>
      </c>
      <c r="BL161" s="15" t="s">
        <v>168</v>
      </c>
      <c r="BM161" s="207" t="s">
        <v>1687</v>
      </c>
    </row>
    <row r="162" spans="1:65" s="2" customFormat="1" ht="16.5" customHeight="1">
      <c r="A162" s="32"/>
      <c r="B162" s="33"/>
      <c r="C162" s="195" t="s">
        <v>353</v>
      </c>
      <c r="D162" s="195" t="s">
        <v>220</v>
      </c>
      <c r="E162" s="196" t="s">
        <v>1532</v>
      </c>
      <c r="F162" s="197" t="s">
        <v>1533</v>
      </c>
      <c r="G162" s="198" t="s">
        <v>320</v>
      </c>
      <c r="H162" s="199">
        <v>4.97</v>
      </c>
      <c r="I162" s="200"/>
      <c r="J162" s="201">
        <f t="shared" si="0"/>
        <v>0</v>
      </c>
      <c r="K162" s="202"/>
      <c r="L162" s="37"/>
      <c r="M162" s="203" t="s">
        <v>1</v>
      </c>
      <c r="N162" s="204" t="s">
        <v>40</v>
      </c>
      <c r="O162" s="69"/>
      <c r="P162" s="205">
        <f t="shared" si="1"/>
        <v>0</v>
      </c>
      <c r="Q162" s="205">
        <v>0</v>
      </c>
      <c r="R162" s="205">
        <f t="shared" si="2"/>
        <v>0</v>
      </c>
      <c r="S162" s="205">
        <v>0</v>
      </c>
      <c r="T162" s="206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07" t="s">
        <v>168</v>
      </c>
      <c r="AT162" s="207" t="s">
        <v>220</v>
      </c>
      <c r="AU162" s="207" t="s">
        <v>83</v>
      </c>
      <c r="AY162" s="15" t="s">
        <v>219</v>
      </c>
      <c r="BE162" s="208">
        <f t="shared" si="4"/>
        <v>0</v>
      </c>
      <c r="BF162" s="208">
        <f t="shared" si="5"/>
        <v>0</v>
      </c>
      <c r="BG162" s="208">
        <f t="shared" si="6"/>
        <v>0</v>
      </c>
      <c r="BH162" s="208">
        <f t="shared" si="7"/>
        <v>0</v>
      </c>
      <c r="BI162" s="208">
        <f t="shared" si="8"/>
        <v>0</v>
      </c>
      <c r="BJ162" s="15" t="s">
        <v>83</v>
      </c>
      <c r="BK162" s="208">
        <f t="shared" si="9"/>
        <v>0</v>
      </c>
      <c r="BL162" s="15" t="s">
        <v>168</v>
      </c>
      <c r="BM162" s="207" t="s">
        <v>1688</v>
      </c>
    </row>
    <row r="163" spans="1:65" s="2" customFormat="1" ht="24" customHeight="1">
      <c r="A163" s="32"/>
      <c r="B163" s="33"/>
      <c r="C163" s="195" t="s">
        <v>369</v>
      </c>
      <c r="D163" s="195" t="s">
        <v>220</v>
      </c>
      <c r="E163" s="196" t="s">
        <v>1535</v>
      </c>
      <c r="F163" s="197" t="s">
        <v>1536</v>
      </c>
      <c r="G163" s="198" t="s">
        <v>320</v>
      </c>
      <c r="H163" s="199">
        <v>14.89</v>
      </c>
      <c r="I163" s="200"/>
      <c r="J163" s="201">
        <f t="shared" si="0"/>
        <v>0</v>
      </c>
      <c r="K163" s="202"/>
      <c r="L163" s="37"/>
      <c r="M163" s="203" t="s">
        <v>1</v>
      </c>
      <c r="N163" s="204" t="s">
        <v>40</v>
      </c>
      <c r="O163" s="69"/>
      <c r="P163" s="205">
        <f t="shared" si="1"/>
        <v>0</v>
      </c>
      <c r="Q163" s="205">
        <v>0</v>
      </c>
      <c r="R163" s="205">
        <f t="shared" si="2"/>
        <v>0</v>
      </c>
      <c r="S163" s="205">
        <v>0</v>
      </c>
      <c r="T163" s="206">
        <f t="shared" si="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7" t="s">
        <v>168</v>
      </c>
      <c r="AT163" s="207" t="s">
        <v>220</v>
      </c>
      <c r="AU163" s="207" t="s">
        <v>83</v>
      </c>
      <c r="AY163" s="15" t="s">
        <v>219</v>
      </c>
      <c r="BE163" s="208">
        <f t="shared" si="4"/>
        <v>0</v>
      </c>
      <c r="BF163" s="208">
        <f t="shared" si="5"/>
        <v>0</v>
      </c>
      <c r="BG163" s="208">
        <f t="shared" si="6"/>
        <v>0</v>
      </c>
      <c r="BH163" s="208">
        <f t="shared" si="7"/>
        <v>0</v>
      </c>
      <c r="BI163" s="208">
        <f t="shared" si="8"/>
        <v>0</v>
      </c>
      <c r="BJ163" s="15" t="s">
        <v>83</v>
      </c>
      <c r="BK163" s="208">
        <f t="shared" si="9"/>
        <v>0</v>
      </c>
      <c r="BL163" s="15" t="s">
        <v>168</v>
      </c>
      <c r="BM163" s="207" t="s">
        <v>1689</v>
      </c>
    </row>
    <row r="164" spans="1:65" s="2" customFormat="1" ht="24" customHeight="1">
      <c r="A164" s="32"/>
      <c r="B164" s="33"/>
      <c r="C164" s="195" t="s">
        <v>7</v>
      </c>
      <c r="D164" s="195" t="s">
        <v>220</v>
      </c>
      <c r="E164" s="196" t="s">
        <v>1538</v>
      </c>
      <c r="F164" s="197" t="s">
        <v>1539</v>
      </c>
      <c r="G164" s="198" t="s">
        <v>320</v>
      </c>
      <c r="H164" s="199">
        <v>223.35</v>
      </c>
      <c r="I164" s="200"/>
      <c r="J164" s="201">
        <f t="shared" si="0"/>
        <v>0</v>
      </c>
      <c r="K164" s="202"/>
      <c r="L164" s="37"/>
      <c r="M164" s="203" t="s">
        <v>1</v>
      </c>
      <c r="N164" s="204" t="s">
        <v>40</v>
      </c>
      <c r="O164" s="69"/>
      <c r="P164" s="205">
        <f t="shared" si="1"/>
        <v>0</v>
      </c>
      <c r="Q164" s="205">
        <v>0</v>
      </c>
      <c r="R164" s="205">
        <f t="shared" si="2"/>
        <v>0</v>
      </c>
      <c r="S164" s="205">
        <v>0</v>
      </c>
      <c r="T164" s="206">
        <f t="shared" si="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07" t="s">
        <v>168</v>
      </c>
      <c r="AT164" s="207" t="s">
        <v>220</v>
      </c>
      <c r="AU164" s="207" t="s">
        <v>83</v>
      </c>
      <c r="AY164" s="15" t="s">
        <v>219</v>
      </c>
      <c r="BE164" s="208">
        <f t="shared" si="4"/>
        <v>0</v>
      </c>
      <c r="BF164" s="208">
        <f t="shared" si="5"/>
        <v>0</v>
      </c>
      <c r="BG164" s="208">
        <f t="shared" si="6"/>
        <v>0</v>
      </c>
      <c r="BH164" s="208">
        <f t="shared" si="7"/>
        <v>0</v>
      </c>
      <c r="BI164" s="208">
        <f t="shared" si="8"/>
        <v>0</v>
      </c>
      <c r="BJ164" s="15" t="s">
        <v>83</v>
      </c>
      <c r="BK164" s="208">
        <f t="shared" si="9"/>
        <v>0</v>
      </c>
      <c r="BL164" s="15" t="s">
        <v>168</v>
      </c>
      <c r="BM164" s="207" t="s">
        <v>1690</v>
      </c>
    </row>
    <row r="165" spans="1:65" s="12" customFormat="1" ht="11.25">
      <c r="B165" s="209"/>
      <c r="C165" s="210"/>
      <c r="D165" s="211" t="s">
        <v>225</v>
      </c>
      <c r="E165" s="212" t="s">
        <v>378</v>
      </c>
      <c r="F165" s="213" t="s">
        <v>1691</v>
      </c>
      <c r="G165" s="210"/>
      <c r="H165" s="214">
        <v>223.35</v>
      </c>
      <c r="I165" s="215"/>
      <c r="J165" s="210"/>
      <c r="K165" s="210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225</v>
      </c>
      <c r="AU165" s="220" t="s">
        <v>83</v>
      </c>
      <c r="AV165" s="12" t="s">
        <v>106</v>
      </c>
      <c r="AW165" s="12" t="s">
        <v>32</v>
      </c>
      <c r="AX165" s="12" t="s">
        <v>83</v>
      </c>
      <c r="AY165" s="220" t="s">
        <v>219</v>
      </c>
    </row>
    <row r="166" spans="1:65" s="2" customFormat="1" ht="24" customHeight="1">
      <c r="A166" s="32"/>
      <c r="B166" s="33"/>
      <c r="C166" s="195" t="s">
        <v>380</v>
      </c>
      <c r="D166" s="195" t="s">
        <v>220</v>
      </c>
      <c r="E166" s="196" t="s">
        <v>1542</v>
      </c>
      <c r="F166" s="197" t="s">
        <v>1543</v>
      </c>
      <c r="G166" s="198" t="s">
        <v>320</v>
      </c>
      <c r="H166" s="199">
        <v>4.97</v>
      </c>
      <c r="I166" s="200"/>
      <c r="J166" s="201">
        <f>ROUND(I166*H166,2)</f>
        <v>0</v>
      </c>
      <c r="K166" s="202"/>
      <c r="L166" s="37"/>
      <c r="M166" s="203" t="s">
        <v>1</v>
      </c>
      <c r="N166" s="204" t="s">
        <v>40</v>
      </c>
      <c r="O166" s="69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07" t="s">
        <v>168</v>
      </c>
      <c r="AT166" s="207" t="s">
        <v>220</v>
      </c>
      <c r="AU166" s="207" t="s">
        <v>83</v>
      </c>
      <c r="AY166" s="15" t="s">
        <v>219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5" t="s">
        <v>83</v>
      </c>
      <c r="BK166" s="208">
        <f>ROUND(I166*H166,2)</f>
        <v>0</v>
      </c>
      <c r="BL166" s="15" t="s">
        <v>168</v>
      </c>
      <c r="BM166" s="207" t="s">
        <v>1692</v>
      </c>
    </row>
    <row r="167" spans="1:65" s="2" customFormat="1" ht="24" customHeight="1">
      <c r="A167" s="32"/>
      <c r="B167" s="33"/>
      <c r="C167" s="195" t="s">
        <v>386</v>
      </c>
      <c r="D167" s="195" t="s">
        <v>220</v>
      </c>
      <c r="E167" s="196" t="s">
        <v>1545</v>
      </c>
      <c r="F167" s="197" t="s">
        <v>1546</v>
      </c>
      <c r="G167" s="198" t="s">
        <v>320</v>
      </c>
      <c r="H167" s="199">
        <v>74.55</v>
      </c>
      <c r="I167" s="200"/>
      <c r="J167" s="201">
        <f>ROUND(I167*H167,2)</f>
        <v>0</v>
      </c>
      <c r="K167" s="202"/>
      <c r="L167" s="37"/>
      <c r="M167" s="203" t="s">
        <v>1</v>
      </c>
      <c r="N167" s="204" t="s">
        <v>40</v>
      </c>
      <c r="O167" s="69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07" t="s">
        <v>168</v>
      </c>
      <c r="AT167" s="207" t="s">
        <v>220</v>
      </c>
      <c r="AU167" s="207" t="s">
        <v>83</v>
      </c>
      <c r="AY167" s="15" t="s">
        <v>219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5" t="s">
        <v>83</v>
      </c>
      <c r="BK167" s="208">
        <f>ROUND(I167*H167,2)</f>
        <v>0</v>
      </c>
      <c r="BL167" s="15" t="s">
        <v>168</v>
      </c>
      <c r="BM167" s="207" t="s">
        <v>1693</v>
      </c>
    </row>
    <row r="168" spans="1:65" s="12" customFormat="1" ht="11.25">
      <c r="B168" s="209"/>
      <c r="C168" s="210"/>
      <c r="D168" s="211" t="s">
        <v>225</v>
      </c>
      <c r="E168" s="212" t="s">
        <v>391</v>
      </c>
      <c r="F168" s="213" t="s">
        <v>1694</v>
      </c>
      <c r="G168" s="210"/>
      <c r="H168" s="214">
        <v>74.55</v>
      </c>
      <c r="I168" s="215"/>
      <c r="J168" s="210"/>
      <c r="K168" s="210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225</v>
      </c>
      <c r="AU168" s="220" t="s">
        <v>83</v>
      </c>
      <c r="AV168" s="12" t="s">
        <v>106</v>
      </c>
      <c r="AW168" s="12" t="s">
        <v>32</v>
      </c>
      <c r="AX168" s="12" t="s">
        <v>83</v>
      </c>
      <c r="AY168" s="220" t="s">
        <v>219</v>
      </c>
    </row>
    <row r="169" spans="1:65" s="2" customFormat="1" ht="16.5" customHeight="1">
      <c r="A169" s="32"/>
      <c r="B169" s="33"/>
      <c r="C169" s="195" t="s">
        <v>397</v>
      </c>
      <c r="D169" s="195" t="s">
        <v>220</v>
      </c>
      <c r="E169" s="196" t="s">
        <v>1549</v>
      </c>
      <c r="F169" s="197" t="s">
        <v>1550</v>
      </c>
      <c r="G169" s="198" t="s">
        <v>320</v>
      </c>
      <c r="H169" s="199">
        <v>19.86</v>
      </c>
      <c r="I169" s="200"/>
      <c r="J169" s="201">
        <f>ROUND(I169*H169,2)</f>
        <v>0</v>
      </c>
      <c r="K169" s="202"/>
      <c r="L169" s="37"/>
      <c r="M169" s="203" t="s">
        <v>1</v>
      </c>
      <c r="N169" s="204" t="s">
        <v>40</v>
      </c>
      <c r="O169" s="69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7" t="s">
        <v>168</v>
      </c>
      <c r="AT169" s="207" t="s">
        <v>220</v>
      </c>
      <c r="AU169" s="207" t="s">
        <v>83</v>
      </c>
      <c r="AY169" s="15" t="s">
        <v>219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5" t="s">
        <v>83</v>
      </c>
      <c r="BK169" s="208">
        <f>ROUND(I169*H169,2)</f>
        <v>0</v>
      </c>
      <c r="BL169" s="15" t="s">
        <v>168</v>
      </c>
      <c r="BM169" s="207" t="s">
        <v>1695</v>
      </c>
    </row>
    <row r="170" spans="1:65" s="12" customFormat="1" ht="11.25">
      <c r="B170" s="209"/>
      <c r="C170" s="210"/>
      <c r="D170" s="211" t="s">
        <v>225</v>
      </c>
      <c r="E170" s="212" t="s">
        <v>401</v>
      </c>
      <c r="F170" s="213" t="s">
        <v>1696</v>
      </c>
      <c r="G170" s="210"/>
      <c r="H170" s="214">
        <v>19.86</v>
      </c>
      <c r="I170" s="215"/>
      <c r="J170" s="210"/>
      <c r="K170" s="210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225</v>
      </c>
      <c r="AU170" s="220" t="s">
        <v>83</v>
      </c>
      <c r="AV170" s="12" t="s">
        <v>106</v>
      </c>
      <c r="AW170" s="12" t="s">
        <v>32</v>
      </c>
      <c r="AX170" s="12" t="s">
        <v>75</v>
      </c>
      <c r="AY170" s="220" t="s">
        <v>219</v>
      </c>
    </row>
    <row r="171" spans="1:65" s="12" customFormat="1" ht="11.25">
      <c r="B171" s="209"/>
      <c r="C171" s="210"/>
      <c r="D171" s="211" t="s">
        <v>225</v>
      </c>
      <c r="E171" s="212" t="s">
        <v>1553</v>
      </c>
      <c r="F171" s="213" t="s">
        <v>1554</v>
      </c>
      <c r="G171" s="210"/>
      <c r="H171" s="214">
        <v>19.86</v>
      </c>
      <c r="I171" s="215"/>
      <c r="J171" s="210"/>
      <c r="K171" s="210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225</v>
      </c>
      <c r="AU171" s="220" t="s">
        <v>83</v>
      </c>
      <c r="AV171" s="12" t="s">
        <v>106</v>
      </c>
      <c r="AW171" s="12" t="s">
        <v>32</v>
      </c>
      <c r="AX171" s="12" t="s">
        <v>83</v>
      </c>
      <c r="AY171" s="220" t="s">
        <v>219</v>
      </c>
    </row>
    <row r="172" spans="1:65" s="2" customFormat="1" ht="24" customHeight="1">
      <c r="A172" s="32"/>
      <c r="B172" s="33"/>
      <c r="C172" s="195" t="s">
        <v>403</v>
      </c>
      <c r="D172" s="195" t="s">
        <v>220</v>
      </c>
      <c r="E172" s="196" t="s">
        <v>1555</v>
      </c>
      <c r="F172" s="197" t="s">
        <v>1556</v>
      </c>
      <c r="G172" s="198" t="s">
        <v>412</v>
      </c>
      <c r="H172" s="199">
        <v>36.74</v>
      </c>
      <c r="I172" s="200"/>
      <c r="J172" s="201">
        <f>ROUND(I172*H172,2)</f>
        <v>0</v>
      </c>
      <c r="K172" s="202"/>
      <c r="L172" s="37"/>
      <c r="M172" s="203" t="s">
        <v>1</v>
      </c>
      <c r="N172" s="204" t="s">
        <v>40</v>
      </c>
      <c r="O172" s="69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07" t="s">
        <v>168</v>
      </c>
      <c r="AT172" s="207" t="s">
        <v>220</v>
      </c>
      <c r="AU172" s="207" t="s">
        <v>83</v>
      </c>
      <c r="AY172" s="15" t="s">
        <v>219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5" t="s">
        <v>83</v>
      </c>
      <c r="BK172" s="208">
        <f>ROUND(I172*H172,2)</f>
        <v>0</v>
      </c>
      <c r="BL172" s="15" t="s">
        <v>168</v>
      </c>
      <c r="BM172" s="207" t="s">
        <v>1697</v>
      </c>
    </row>
    <row r="173" spans="1:65" s="11" customFormat="1" ht="25.9" customHeight="1">
      <c r="B173" s="181"/>
      <c r="C173" s="182"/>
      <c r="D173" s="183" t="s">
        <v>74</v>
      </c>
      <c r="E173" s="184" t="s">
        <v>241</v>
      </c>
      <c r="F173" s="184" t="s">
        <v>513</v>
      </c>
      <c r="G173" s="182"/>
      <c r="H173" s="182"/>
      <c r="I173" s="185"/>
      <c r="J173" s="186">
        <f>BK173</f>
        <v>0</v>
      </c>
      <c r="K173" s="182"/>
      <c r="L173" s="187"/>
      <c r="M173" s="188"/>
      <c r="N173" s="189"/>
      <c r="O173" s="189"/>
      <c r="P173" s="190">
        <f>P174</f>
        <v>0</v>
      </c>
      <c r="Q173" s="189"/>
      <c r="R173" s="190">
        <f>R174</f>
        <v>0</v>
      </c>
      <c r="S173" s="189"/>
      <c r="T173" s="191">
        <f>T174</f>
        <v>0</v>
      </c>
      <c r="AR173" s="192" t="s">
        <v>168</v>
      </c>
      <c r="AT173" s="193" t="s">
        <v>74</v>
      </c>
      <c r="AU173" s="193" t="s">
        <v>75</v>
      </c>
      <c r="AY173" s="192" t="s">
        <v>219</v>
      </c>
      <c r="BK173" s="194">
        <f>BK174</f>
        <v>0</v>
      </c>
    </row>
    <row r="174" spans="1:65" s="2" customFormat="1" ht="16.5" customHeight="1">
      <c r="A174" s="32"/>
      <c r="B174" s="33"/>
      <c r="C174" s="195" t="s">
        <v>409</v>
      </c>
      <c r="D174" s="195" t="s">
        <v>220</v>
      </c>
      <c r="E174" s="196" t="s">
        <v>1558</v>
      </c>
      <c r="F174" s="197" t="s">
        <v>1559</v>
      </c>
      <c r="G174" s="198" t="s">
        <v>288</v>
      </c>
      <c r="H174" s="199">
        <v>52.4</v>
      </c>
      <c r="I174" s="200"/>
      <c r="J174" s="201">
        <f>ROUND(I174*H174,2)</f>
        <v>0</v>
      </c>
      <c r="K174" s="202"/>
      <c r="L174" s="37"/>
      <c r="M174" s="203" t="s">
        <v>1</v>
      </c>
      <c r="N174" s="204" t="s">
        <v>40</v>
      </c>
      <c r="O174" s="69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7" t="s">
        <v>168</v>
      </c>
      <c r="AT174" s="207" t="s">
        <v>220</v>
      </c>
      <c r="AU174" s="207" t="s">
        <v>83</v>
      </c>
      <c r="AY174" s="15" t="s">
        <v>219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5" t="s">
        <v>83</v>
      </c>
      <c r="BK174" s="208">
        <f>ROUND(I174*H174,2)</f>
        <v>0</v>
      </c>
      <c r="BL174" s="15" t="s">
        <v>168</v>
      </c>
      <c r="BM174" s="207" t="s">
        <v>1698</v>
      </c>
    </row>
    <row r="175" spans="1:65" s="11" customFormat="1" ht="25.9" customHeight="1">
      <c r="B175" s="181"/>
      <c r="C175" s="182"/>
      <c r="D175" s="183" t="s">
        <v>74</v>
      </c>
      <c r="E175" s="184" t="s">
        <v>168</v>
      </c>
      <c r="F175" s="184" t="s">
        <v>1561</v>
      </c>
      <c r="G175" s="182"/>
      <c r="H175" s="182"/>
      <c r="I175" s="185"/>
      <c r="J175" s="186">
        <f>BK175</f>
        <v>0</v>
      </c>
      <c r="K175" s="182"/>
      <c r="L175" s="187"/>
      <c r="M175" s="188"/>
      <c r="N175" s="189"/>
      <c r="O175" s="189"/>
      <c r="P175" s="190">
        <f>SUM(P176:P178)</f>
        <v>0</v>
      </c>
      <c r="Q175" s="189"/>
      <c r="R175" s="190">
        <f>SUM(R176:R178)</f>
        <v>0</v>
      </c>
      <c r="S175" s="189"/>
      <c r="T175" s="191">
        <f>SUM(T176:T178)</f>
        <v>0</v>
      </c>
      <c r="AR175" s="192" t="s">
        <v>168</v>
      </c>
      <c r="AT175" s="193" t="s">
        <v>74</v>
      </c>
      <c r="AU175" s="193" t="s">
        <v>75</v>
      </c>
      <c r="AY175" s="192" t="s">
        <v>219</v>
      </c>
      <c r="BK175" s="194">
        <f>SUM(BK176:BK178)</f>
        <v>0</v>
      </c>
    </row>
    <row r="176" spans="1:65" s="2" customFormat="1" ht="24" customHeight="1">
      <c r="A176" s="32"/>
      <c r="B176" s="33"/>
      <c r="C176" s="195" t="s">
        <v>416</v>
      </c>
      <c r="D176" s="195" t="s">
        <v>220</v>
      </c>
      <c r="E176" s="196" t="s">
        <v>1562</v>
      </c>
      <c r="F176" s="197" t="s">
        <v>1563</v>
      </c>
      <c r="G176" s="198" t="s">
        <v>320</v>
      </c>
      <c r="H176" s="199">
        <v>5.76</v>
      </c>
      <c r="I176" s="200"/>
      <c r="J176" s="201">
        <f>ROUND(I176*H176,2)</f>
        <v>0</v>
      </c>
      <c r="K176" s="202"/>
      <c r="L176" s="37"/>
      <c r="M176" s="203" t="s">
        <v>1</v>
      </c>
      <c r="N176" s="204" t="s">
        <v>40</v>
      </c>
      <c r="O176" s="69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07" t="s">
        <v>168</v>
      </c>
      <c r="AT176" s="207" t="s">
        <v>220</v>
      </c>
      <c r="AU176" s="207" t="s">
        <v>83</v>
      </c>
      <c r="AY176" s="15" t="s">
        <v>219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5" t="s">
        <v>83</v>
      </c>
      <c r="BK176" s="208">
        <f>ROUND(I176*H176,2)</f>
        <v>0</v>
      </c>
      <c r="BL176" s="15" t="s">
        <v>168</v>
      </c>
      <c r="BM176" s="207" t="s">
        <v>1699</v>
      </c>
    </row>
    <row r="177" spans="1:65" s="2" customFormat="1" ht="16.5" customHeight="1">
      <c r="A177" s="32"/>
      <c r="B177" s="33"/>
      <c r="C177" s="195" t="s">
        <v>422</v>
      </c>
      <c r="D177" s="195" t="s">
        <v>220</v>
      </c>
      <c r="E177" s="196" t="s">
        <v>1565</v>
      </c>
      <c r="F177" s="197" t="s">
        <v>1566</v>
      </c>
      <c r="G177" s="198" t="s">
        <v>223</v>
      </c>
      <c r="H177" s="199">
        <v>16.5</v>
      </c>
      <c r="I177" s="200"/>
      <c r="J177" s="201">
        <f>ROUND(I177*H177,2)</f>
        <v>0</v>
      </c>
      <c r="K177" s="202"/>
      <c r="L177" s="37"/>
      <c r="M177" s="203" t="s">
        <v>1</v>
      </c>
      <c r="N177" s="204" t="s">
        <v>40</v>
      </c>
      <c r="O177" s="69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07" t="s">
        <v>168</v>
      </c>
      <c r="AT177" s="207" t="s">
        <v>220</v>
      </c>
      <c r="AU177" s="207" t="s">
        <v>83</v>
      </c>
      <c r="AY177" s="15" t="s">
        <v>219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5" t="s">
        <v>83</v>
      </c>
      <c r="BK177" s="208">
        <f>ROUND(I177*H177,2)</f>
        <v>0</v>
      </c>
      <c r="BL177" s="15" t="s">
        <v>168</v>
      </c>
      <c r="BM177" s="207" t="s">
        <v>1700</v>
      </c>
    </row>
    <row r="178" spans="1:65" s="12" customFormat="1" ht="11.25">
      <c r="B178" s="209"/>
      <c r="C178" s="210"/>
      <c r="D178" s="211" t="s">
        <v>225</v>
      </c>
      <c r="E178" s="212" t="s">
        <v>426</v>
      </c>
      <c r="F178" s="213" t="s">
        <v>1701</v>
      </c>
      <c r="G178" s="210"/>
      <c r="H178" s="214">
        <v>16.5</v>
      </c>
      <c r="I178" s="215"/>
      <c r="J178" s="210"/>
      <c r="K178" s="210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225</v>
      </c>
      <c r="AU178" s="220" t="s">
        <v>83</v>
      </c>
      <c r="AV178" s="12" t="s">
        <v>106</v>
      </c>
      <c r="AW178" s="12" t="s">
        <v>32</v>
      </c>
      <c r="AX178" s="12" t="s">
        <v>83</v>
      </c>
      <c r="AY178" s="220" t="s">
        <v>219</v>
      </c>
    </row>
    <row r="179" spans="1:65" s="11" customFormat="1" ht="25.9" customHeight="1">
      <c r="B179" s="181"/>
      <c r="C179" s="182"/>
      <c r="D179" s="183" t="s">
        <v>74</v>
      </c>
      <c r="E179" s="184" t="s">
        <v>275</v>
      </c>
      <c r="F179" s="184" t="s">
        <v>1568</v>
      </c>
      <c r="G179" s="182"/>
      <c r="H179" s="182"/>
      <c r="I179" s="185"/>
      <c r="J179" s="186">
        <f>BK179</f>
        <v>0</v>
      </c>
      <c r="K179" s="182"/>
      <c r="L179" s="187"/>
      <c r="M179" s="188"/>
      <c r="N179" s="189"/>
      <c r="O179" s="189"/>
      <c r="P179" s="190">
        <f>SUM(P180:P195)</f>
        <v>0</v>
      </c>
      <c r="Q179" s="189"/>
      <c r="R179" s="190">
        <f>SUM(R180:R195)</f>
        <v>0</v>
      </c>
      <c r="S179" s="189"/>
      <c r="T179" s="191">
        <f>SUM(T180:T195)</f>
        <v>0</v>
      </c>
      <c r="AR179" s="192" t="s">
        <v>168</v>
      </c>
      <c r="AT179" s="193" t="s">
        <v>74</v>
      </c>
      <c r="AU179" s="193" t="s">
        <v>75</v>
      </c>
      <c r="AY179" s="192" t="s">
        <v>219</v>
      </c>
      <c r="BK179" s="194">
        <f>SUM(BK180:BK195)</f>
        <v>0</v>
      </c>
    </row>
    <row r="180" spans="1:65" s="2" customFormat="1" ht="16.5" customHeight="1">
      <c r="A180" s="32"/>
      <c r="B180" s="33"/>
      <c r="C180" s="195" t="s">
        <v>432</v>
      </c>
      <c r="D180" s="195" t="s">
        <v>220</v>
      </c>
      <c r="E180" s="196" t="s">
        <v>1569</v>
      </c>
      <c r="F180" s="197" t="s">
        <v>1702</v>
      </c>
      <c r="G180" s="198" t="s">
        <v>288</v>
      </c>
      <c r="H180" s="199">
        <v>52.4</v>
      </c>
      <c r="I180" s="200"/>
      <c r="J180" s="201">
        <f t="shared" ref="J180:J195" si="10">ROUND(I180*H180,2)</f>
        <v>0</v>
      </c>
      <c r="K180" s="202"/>
      <c r="L180" s="37"/>
      <c r="M180" s="203" t="s">
        <v>1</v>
      </c>
      <c r="N180" s="204" t="s">
        <v>40</v>
      </c>
      <c r="O180" s="69"/>
      <c r="P180" s="205">
        <f t="shared" ref="P180:P195" si="11">O180*H180</f>
        <v>0</v>
      </c>
      <c r="Q180" s="205">
        <v>0</v>
      </c>
      <c r="R180" s="205">
        <f t="shared" ref="R180:R195" si="12">Q180*H180</f>
        <v>0</v>
      </c>
      <c r="S180" s="205">
        <v>0</v>
      </c>
      <c r="T180" s="206">
        <f t="shared" ref="T180:T195" si="13"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07" t="s">
        <v>168</v>
      </c>
      <c r="AT180" s="207" t="s">
        <v>220</v>
      </c>
      <c r="AU180" s="207" t="s">
        <v>83</v>
      </c>
      <c r="AY180" s="15" t="s">
        <v>219</v>
      </c>
      <c r="BE180" s="208">
        <f t="shared" ref="BE180:BE195" si="14">IF(N180="základní",J180,0)</f>
        <v>0</v>
      </c>
      <c r="BF180" s="208">
        <f t="shared" ref="BF180:BF195" si="15">IF(N180="snížená",J180,0)</f>
        <v>0</v>
      </c>
      <c r="BG180" s="208">
        <f t="shared" ref="BG180:BG195" si="16">IF(N180="zákl. přenesená",J180,0)</f>
        <v>0</v>
      </c>
      <c r="BH180" s="208">
        <f t="shared" ref="BH180:BH195" si="17">IF(N180="sníž. přenesená",J180,0)</f>
        <v>0</v>
      </c>
      <c r="BI180" s="208">
        <f t="shared" ref="BI180:BI195" si="18">IF(N180="nulová",J180,0)</f>
        <v>0</v>
      </c>
      <c r="BJ180" s="15" t="s">
        <v>83</v>
      </c>
      <c r="BK180" s="208">
        <f t="shared" ref="BK180:BK195" si="19">ROUND(I180*H180,2)</f>
        <v>0</v>
      </c>
      <c r="BL180" s="15" t="s">
        <v>168</v>
      </c>
      <c r="BM180" s="207" t="s">
        <v>1703</v>
      </c>
    </row>
    <row r="181" spans="1:65" s="2" customFormat="1" ht="24" customHeight="1">
      <c r="A181" s="32"/>
      <c r="B181" s="33"/>
      <c r="C181" s="195" t="s">
        <v>438</v>
      </c>
      <c r="D181" s="195" t="s">
        <v>220</v>
      </c>
      <c r="E181" s="196" t="s">
        <v>1572</v>
      </c>
      <c r="F181" s="197" t="s">
        <v>1573</v>
      </c>
      <c r="G181" s="198" t="s">
        <v>288</v>
      </c>
      <c r="H181" s="199">
        <v>52.4</v>
      </c>
      <c r="I181" s="200"/>
      <c r="J181" s="201">
        <f t="shared" si="10"/>
        <v>0</v>
      </c>
      <c r="K181" s="202"/>
      <c r="L181" s="37"/>
      <c r="M181" s="203" t="s">
        <v>1</v>
      </c>
      <c r="N181" s="204" t="s">
        <v>40</v>
      </c>
      <c r="O181" s="69"/>
      <c r="P181" s="205">
        <f t="shared" si="11"/>
        <v>0</v>
      </c>
      <c r="Q181" s="205">
        <v>0</v>
      </c>
      <c r="R181" s="205">
        <f t="shared" si="12"/>
        <v>0</v>
      </c>
      <c r="S181" s="205">
        <v>0</v>
      </c>
      <c r="T181" s="206">
        <f t="shared" si="1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07" t="s">
        <v>168</v>
      </c>
      <c r="AT181" s="207" t="s">
        <v>220</v>
      </c>
      <c r="AU181" s="207" t="s">
        <v>83</v>
      </c>
      <c r="AY181" s="15" t="s">
        <v>219</v>
      </c>
      <c r="BE181" s="208">
        <f t="shared" si="14"/>
        <v>0</v>
      </c>
      <c r="BF181" s="208">
        <f t="shared" si="15"/>
        <v>0</v>
      </c>
      <c r="BG181" s="208">
        <f t="shared" si="16"/>
        <v>0</v>
      </c>
      <c r="BH181" s="208">
        <f t="shared" si="17"/>
        <v>0</v>
      </c>
      <c r="BI181" s="208">
        <f t="shared" si="18"/>
        <v>0</v>
      </c>
      <c r="BJ181" s="15" t="s">
        <v>83</v>
      </c>
      <c r="BK181" s="208">
        <f t="shared" si="19"/>
        <v>0</v>
      </c>
      <c r="BL181" s="15" t="s">
        <v>168</v>
      </c>
      <c r="BM181" s="207" t="s">
        <v>1704</v>
      </c>
    </row>
    <row r="182" spans="1:65" s="2" customFormat="1" ht="24" customHeight="1">
      <c r="A182" s="32"/>
      <c r="B182" s="33"/>
      <c r="C182" s="231" t="s">
        <v>450</v>
      </c>
      <c r="D182" s="231" t="s">
        <v>288</v>
      </c>
      <c r="E182" s="232" t="s">
        <v>1575</v>
      </c>
      <c r="F182" s="233" t="s">
        <v>1576</v>
      </c>
      <c r="G182" s="234" t="s">
        <v>510</v>
      </c>
      <c r="H182" s="235">
        <v>9</v>
      </c>
      <c r="I182" s="236"/>
      <c r="J182" s="237">
        <f t="shared" si="10"/>
        <v>0</v>
      </c>
      <c r="K182" s="238"/>
      <c r="L182" s="239"/>
      <c r="M182" s="240" t="s">
        <v>1</v>
      </c>
      <c r="N182" s="241" t="s">
        <v>40</v>
      </c>
      <c r="O182" s="69"/>
      <c r="P182" s="205">
        <f t="shared" si="11"/>
        <v>0</v>
      </c>
      <c r="Q182" s="205">
        <v>0</v>
      </c>
      <c r="R182" s="205">
        <f t="shared" si="12"/>
        <v>0</v>
      </c>
      <c r="S182" s="205">
        <v>0</v>
      </c>
      <c r="T182" s="206">
        <f t="shared" si="1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07" t="s">
        <v>275</v>
      </c>
      <c r="AT182" s="207" t="s">
        <v>288</v>
      </c>
      <c r="AU182" s="207" t="s">
        <v>83</v>
      </c>
      <c r="AY182" s="15" t="s">
        <v>219</v>
      </c>
      <c r="BE182" s="208">
        <f t="shared" si="14"/>
        <v>0</v>
      </c>
      <c r="BF182" s="208">
        <f t="shared" si="15"/>
        <v>0</v>
      </c>
      <c r="BG182" s="208">
        <f t="shared" si="16"/>
        <v>0</v>
      </c>
      <c r="BH182" s="208">
        <f t="shared" si="17"/>
        <v>0</v>
      </c>
      <c r="BI182" s="208">
        <f t="shared" si="18"/>
        <v>0</v>
      </c>
      <c r="BJ182" s="15" t="s">
        <v>83</v>
      </c>
      <c r="BK182" s="208">
        <f t="shared" si="19"/>
        <v>0</v>
      </c>
      <c r="BL182" s="15" t="s">
        <v>168</v>
      </c>
      <c r="BM182" s="207" t="s">
        <v>1705</v>
      </c>
    </row>
    <row r="183" spans="1:65" s="2" customFormat="1" ht="24" customHeight="1">
      <c r="A183" s="32"/>
      <c r="B183" s="33"/>
      <c r="C183" s="231" t="s">
        <v>456</v>
      </c>
      <c r="D183" s="231" t="s">
        <v>288</v>
      </c>
      <c r="E183" s="232" t="s">
        <v>1578</v>
      </c>
      <c r="F183" s="233" t="s">
        <v>1579</v>
      </c>
      <c r="G183" s="234" t="s">
        <v>510</v>
      </c>
      <c r="H183" s="235">
        <v>0</v>
      </c>
      <c r="I183" s="236"/>
      <c r="J183" s="237">
        <f t="shared" si="10"/>
        <v>0</v>
      </c>
      <c r="K183" s="238"/>
      <c r="L183" s="239"/>
      <c r="M183" s="240" t="s">
        <v>1</v>
      </c>
      <c r="N183" s="241" t="s">
        <v>40</v>
      </c>
      <c r="O183" s="69"/>
      <c r="P183" s="205">
        <f t="shared" si="11"/>
        <v>0</v>
      </c>
      <c r="Q183" s="205">
        <v>0</v>
      </c>
      <c r="R183" s="205">
        <f t="shared" si="12"/>
        <v>0</v>
      </c>
      <c r="S183" s="205">
        <v>0</v>
      </c>
      <c r="T183" s="206">
        <f t="shared" si="1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07" t="s">
        <v>275</v>
      </c>
      <c r="AT183" s="207" t="s">
        <v>288</v>
      </c>
      <c r="AU183" s="207" t="s">
        <v>83</v>
      </c>
      <c r="AY183" s="15" t="s">
        <v>219</v>
      </c>
      <c r="BE183" s="208">
        <f t="shared" si="14"/>
        <v>0</v>
      </c>
      <c r="BF183" s="208">
        <f t="shared" si="15"/>
        <v>0</v>
      </c>
      <c r="BG183" s="208">
        <f t="shared" si="16"/>
        <v>0</v>
      </c>
      <c r="BH183" s="208">
        <f t="shared" si="17"/>
        <v>0</v>
      </c>
      <c r="BI183" s="208">
        <f t="shared" si="18"/>
        <v>0</v>
      </c>
      <c r="BJ183" s="15" t="s">
        <v>83</v>
      </c>
      <c r="BK183" s="208">
        <f t="shared" si="19"/>
        <v>0</v>
      </c>
      <c r="BL183" s="15" t="s">
        <v>168</v>
      </c>
      <c r="BM183" s="207" t="s">
        <v>1706</v>
      </c>
    </row>
    <row r="184" spans="1:65" s="2" customFormat="1" ht="24" customHeight="1">
      <c r="A184" s="32"/>
      <c r="B184" s="33"/>
      <c r="C184" s="195" t="s">
        <v>462</v>
      </c>
      <c r="D184" s="195" t="s">
        <v>220</v>
      </c>
      <c r="E184" s="196" t="s">
        <v>1584</v>
      </c>
      <c r="F184" s="197" t="s">
        <v>1585</v>
      </c>
      <c r="G184" s="198" t="s">
        <v>510</v>
      </c>
      <c r="H184" s="199">
        <v>5</v>
      </c>
      <c r="I184" s="200"/>
      <c r="J184" s="201">
        <f t="shared" si="10"/>
        <v>0</v>
      </c>
      <c r="K184" s="202"/>
      <c r="L184" s="37"/>
      <c r="M184" s="203" t="s">
        <v>1</v>
      </c>
      <c r="N184" s="204" t="s">
        <v>40</v>
      </c>
      <c r="O184" s="69"/>
      <c r="P184" s="205">
        <f t="shared" si="11"/>
        <v>0</v>
      </c>
      <c r="Q184" s="205">
        <v>0</v>
      </c>
      <c r="R184" s="205">
        <f t="shared" si="12"/>
        <v>0</v>
      </c>
      <c r="S184" s="205">
        <v>0</v>
      </c>
      <c r="T184" s="206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07" t="s">
        <v>168</v>
      </c>
      <c r="AT184" s="207" t="s">
        <v>220</v>
      </c>
      <c r="AU184" s="207" t="s">
        <v>83</v>
      </c>
      <c r="AY184" s="15" t="s">
        <v>219</v>
      </c>
      <c r="BE184" s="208">
        <f t="shared" si="14"/>
        <v>0</v>
      </c>
      <c r="BF184" s="208">
        <f t="shared" si="15"/>
        <v>0</v>
      </c>
      <c r="BG184" s="208">
        <f t="shared" si="16"/>
        <v>0</v>
      </c>
      <c r="BH184" s="208">
        <f t="shared" si="17"/>
        <v>0</v>
      </c>
      <c r="BI184" s="208">
        <f t="shared" si="18"/>
        <v>0</v>
      </c>
      <c r="BJ184" s="15" t="s">
        <v>83</v>
      </c>
      <c r="BK184" s="208">
        <f t="shared" si="19"/>
        <v>0</v>
      </c>
      <c r="BL184" s="15" t="s">
        <v>168</v>
      </c>
      <c r="BM184" s="207" t="s">
        <v>1707</v>
      </c>
    </row>
    <row r="185" spans="1:65" s="2" customFormat="1" ht="16.5" customHeight="1">
      <c r="A185" s="32"/>
      <c r="B185" s="33"/>
      <c r="C185" s="231" t="s">
        <v>267</v>
      </c>
      <c r="D185" s="231" t="s">
        <v>288</v>
      </c>
      <c r="E185" s="232" t="s">
        <v>1587</v>
      </c>
      <c r="F185" s="233" t="s">
        <v>1588</v>
      </c>
      <c r="G185" s="234" t="s">
        <v>510</v>
      </c>
      <c r="H185" s="235">
        <v>5</v>
      </c>
      <c r="I185" s="236"/>
      <c r="J185" s="237">
        <f t="shared" si="10"/>
        <v>0</v>
      </c>
      <c r="K185" s="238"/>
      <c r="L185" s="239"/>
      <c r="M185" s="240" t="s">
        <v>1</v>
      </c>
      <c r="N185" s="241" t="s">
        <v>40</v>
      </c>
      <c r="O185" s="69"/>
      <c r="P185" s="205">
        <f t="shared" si="11"/>
        <v>0</v>
      </c>
      <c r="Q185" s="205">
        <v>0</v>
      </c>
      <c r="R185" s="205">
        <f t="shared" si="12"/>
        <v>0</v>
      </c>
      <c r="S185" s="205">
        <v>0</v>
      </c>
      <c r="T185" s="206">
        <f t="shared" si="1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07" t="s">
        <v>275</v>
      </c>
      <c r="AT185" s="207" t="s">
        <v>288</v>
      </c>
      <c r="AU185" s="207" t="s">
        <v>83</v>
      </c>
      <c r="AY185" s="15" t="s">
        <v>219</v>
      </c>
      <c r="BE185" s="208">
        <f t="shared" si="14"/>
        <v>0</v>
      </c>
      <c r="BF185" s="208">
        <f t="shared" si="15"/>
        <v>0</v>
      </c>
      <c r="BG185" s="208">
        <f t="shared" si="16"/>
        <v>0</v>
      </c>
      <c r="BH185" s="208">
        <f t="shared" si="17"/>
        <v>0</v>
      </c>
      <c r="BI185" s="208">
        <f t="shared" si="18"/>
        <v>0</v>
      </c>
      <c r="BJ185" s="15" t="s">
        <v>83</v>
      </c>
      <c r="BK185" s="208">
        <f t="shared" si="19"/>
        <v>0</v>
      </c>
      <c r="BL185" s="15" t="s">
        <v>168</v>
      </c>
      <c r="BM185" s="207" t="s">
        <v>1708</v>
      </c>
    </row>
    <row r="186" spans="1:65" s="2" customFormat="1" ht="16.5" customHeight="1">
      <c r="A186" s="32"/>
      <c r="B186" s="33"/>
      <c r="C186" s="195" t="s">
        <v>479</v>
      </c>
      <c r="D186" s="195" t="s">
        <v>220</v>
      </c>
      <c r="E186" s="196" t="s">
        <v>1590</v>
      </c>
      <c r="F186" s="197" t="s">
        <v>1591</v>
      </c>
      <c r="G186" s="198" t="s">
        <v>510</v>
      </c>
      <c r="H186" s="199">
        <v>5</v>
      </c>
      <c r="I186" s="200"/>
      <c r="J186" s="201">
        <f t="shared" si="10"/>
        <v>0</v>
      </c>
      <c r="K186" s="202"/>
      <c r="L186" s="37"/>
      <c r="M186" s="203" t="s">
        <v>1</v>
      </c>
      <c r="N186" s="204" t="s">
        <v>40</v>
      </c>
      <c r="O186" s="69"/>
      <c r="P186" s="205">
        <f t="shared" si="11"/>
        <v>0</v>
      </c>
      <c r="Q186" s="205">
        <v>0</v>
      </c>
      <c r="R186" s="205">
        <f t="shared" si="12"/>
        <v>0</v>
      </c>
      <c r="S186" s="205">
        <v>0</v>
      </c>
      <c r="T186" s="206">
        <f t="shared" si="1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7" t="s">
        <v>168</v>
      </c>
      <c r="AT186" s="207" t="s">
        <v>220</v>
      </c>
      <c r="AU186" s="207" t="s">
        <v>83</v>
      </c>
      <c r="AY186" s="15" t="s">
        <v>219</v>
      </c>
      <c r="BE186" s="208">
        <f t="shared" si="14"/>
        <v>0</v>
      </c>
      <c r="BF186" s="208">
        <f t="shared" si="15"/>
        <v>0</v>
      </c>
      <c r="BG186" s="208">
        <f t="shared" si="16"/>
        <v>0</v>
      </c>
      <c r="BH186" s="208">
        <f t="shared" si="17"/>
        <v>0</v>
      </c>
      <c r="BI186" s="208">
        <f t="shared" si="18"/>
        <v>0</v>
      </c>
      <c r="BJ186" s="15" t="s">
        <v>83</v>
      </c>
      <c r="BK186" s="208">
        <f t="shared" si="19"/>
        <v>0</v>
      </c>
      <c r="BL186" s="15" t="s">
        <v>168</v>
      </c>
      <c r="BM186" s="207" t="s">
        <v>1709</v>
      </c>
    </row>
    <row r="187" spans="1:65" s="2" customFormat="1" ht="16.5" customHeight="1">
      <c r="A187" s="32"/>
      <c r="B187" s="33"/>
      <c r="C187" s="231" t="s">
        <v>166</v>
      </c>
      <c r="D187" s="231" t="s">
        <v>288</v>
      </c>
      <c r="E187" s="232" t="s">
        <v>1593</v>
      </c>
      <c r="F187" s="233" t="s">
        <v>1594</v>
      </c>
      <c r="G187" s="234" t="s">
        <v>510</v>
      </c>
      <c r="H187" s="235">
        <v>5</v>
      </c>
      <c r="I187" s="236"/>
      <c r="J187" s="237">
        <f t="shared" si="10"/>
        <v>0</v>
      </c>
      <c r="K187" s="238"/>
      <c r="L187" s="239"/>
      <c r="M187" s="240" t="s">
        <v>1</v>
      </c>
      <c r="N187" s="241" t="s">
        <v>40</v>
      </c>
      <c r="O187" s="69"/>
      <c r="P187" s="205">
        <f t="shared" si="11"/>
        <v>0</v>
      </c>
      <c r="Q187" s="205">
        <v>0</v>
      </c>
      <c r="R187" s="205">
        <f t="shared" si="12"/>
        <v>0</v>
      </c>
      <c r="S187" s="205">
        <v>0</v>
      </c>
      <c r="T187" s="206">
        <f t="shared" si="1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07" t="s">
        <v>275</v>
      </c>
      <c r="AT187" s="207" t="s">
        <v>288</v>
      </c>
      <c r="AU187" s="207" t="s">
        <v>83</v>
      </c>
      <c r="AY187" s="15" t="s">
        <v>219</v>
      </c>
      <c r="BE187" s="208">
        <f t="shared" si="14"/>
        <v>0</v>
      </c>
      <c r="BF187" s="208">
        <f t="shared" si="15"/>
        <v>0</v>
      </c>
      <c r="BG187" s="208">
        <f t="shared" si="16"/>
        <v>0</v>
      </c>
      <c r="BH187" s="208">
        <f t="shared" si="17"/>
        <v>0</v>
      </c>
      <c r="BI187" s="208">
        <f t="shared" si="18"/>
        <v>0</v>
      </c>
      <c r="BJ187" s="15" t="s">
        <v>83</v>
      </c>
      <c r="BK187" s="208">
        <f t="shared" si="19"/>
        <v>0</v>
      </c>
      <c r="BL187" s="15" t="s">
        <v>168</v>
      </c>
      <c r="BM187" s="207" t="s">
        <v>1710</v>
      </c>
    </row>
    <row r="188" spans="1:65" s="2" customFormat="1" ht="24" customHeight="1">
      <c r="A188" s="32"/>
      <c r="B188" s="33"/>
      <c r="C188" s="195" t="s">
        <v>490</v>
      </c>
      <c r="D188" s="195" t="s">
        <v>220</v>
      </c>
      <c r="E188" s="196" t="s">
        <v>1596</v>
      </c>
      <c r="F188" s="197" t="s">
        <v>1597</v>
      </c>
      <c r="G188" s="198" t="s">
        <v>510</v>
      </c>
      <c r="H188" s="199">
        <v>5</v>
      </c>
      <c r="I188" s="200"/>
      <c r="J188" s="201">
        <f t="shared" si="10"/>
        <v>0</v>
      </c>
      <c r="K188" s="202"/>
      <c r="L188" s="37"/>
      <c r="M188" s="203" t="s">
        <v>1</v>
      </c>
      <c r="N188" s="204" t="s">
        <v>40</v>
      </c>
      <c r="O188" s="69"/>
      <c r="P188" s="205">
        <f t="shared" si="11"/>
        <v>0</v>
      </c>
      <c r="Q188" s="205">
        <v>0</v>
      </c>
      <c r="R188" s="205">
        <f t="shared" si="12"/>
        <v>0</v>
      </c>
      <c r="S188" s="205">
        <v>0</v>
      </c>
      <c r="T188" s="206">
        <f t="shared" si="1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07" t="s">
        <v>168</v>
      </c>
      <c r="AT188" s="207" t="s">
        <v>220</v>
      </c>
      <c r="AU188" s="207" t="s">
        <v>83</v>
      </c>
      <c r="AY188" s="15" t="s">
        <v>219</v>
      </c>
      <c r="BE188" s="208">
        <f t="shared" si="14"/>
        <v>0</v>
      </c>
      <c r="BF188" s="208">
        <f t="shared" si="15"/>
        <v>0</v>
      </c>
      <c r="BG188" s="208">
        <f t="shared" si="16"/>
        <v>0</v>
      </c>
      <c r="BH188" s="208">
        <f t="shared" si="17"/>
        <v>0</v>
      </c>
      <c r="BI188" s="208">
        <f t="shared" si="18"/>
        <v>0</v>
      </c>
      <c r="BJ188" s="15" t="s">
        <v>83</v>
      </c>
      <c r="BK188" s="208">
        <f t="shared" si="19"/>
        <v>0</v>
      </c>
      <c r="BL188" s="15" t="s">
        <v>168</v>
      </c>
      <c r="BM188" s="207" t="s">
        <v>1711</v>
      </c>
    </row>
    <row r="189" spans="1:65" s="2" customFormat="1" ht="16.5" customHeight="1">
      <c r="A189" s="32"/>
      <c r="B189" s="33"/>
      <c r="C189" s="231" t="s">
        <v>146</v>
      </c>
      <c r="D189" s="231" t="s">
        <v>288</v>
      </c>
      <c r="E189" s="232" t="s">
        <v>1599</v>
      </c>
      <c r="F189" s="233" t="s">
        <v>1600</v>
      </c>
      <c r="G189" s="234" t="s">
        <v>510</v>
      </c>
      <c r="H189" s="235">
        <v>5</v>
      </c>
      <c r="I189" s="236"/>
      <c r="J189" s="237">
        <f t="shared" si="10"/>
        <v>0</v>
      </c>
      <c r="K189" s="238"/>
      <c r="L189" s="239"/>
      <c r="M189" s="240" t="s">
        <v>1</v>
      </c>
      <c r="N189" s="241" t="s">
        <v>40</v>
      </c>
      <c r="O189" s="69"/>
      <c r="P189" s="205">
        <f t="shared" si="11"/>
        <v>0</v>
      </c>
      <c r="Q189" s="205">
        <v>0</v>
      </c>
      <c r="R189" s="205">
        <f t="shared" si="12"/>
        <v>0</v>
      </c>
      <c r="S189" s="205">
        <v>0</v>
      </c>
      <c r="T189" s="206">
        <f t="shared" si="1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07" t="s">
        <v>275</v>
      </c>
      <c r="AT189" s="207" t="s">
        <v>288</v>
      </c>
      <c r="AU189" s="207" t="s">
        <v>83</v>
      </c>
      <c r="AY189" s="15" t="s">
        <v>219</v>
      </c>
      <c r="BE189" s="208">
        <f t="shared" si="14"/>
        <v>0</v>
      </c>
      <c r="BF189" s="208">
        <f t="shared" si="15"/>
        <v>0</v>
      </c>
      <c r="BG189" s="208">
        <f t="shared" si="16"/>
        <v>0</v>
      </c>
      <c r="BH189" s="208">
        <f t="shared" si="17"/>
        <v>0</v>
      </c>
      <c r="BI189" s="208">
        <f t="shared" si="18"/>
        <v>0</v>
      </c>
      <c r="BJ189" s="15" t="s">
        <v>83</v>
      </c>
      <c r="BK189" s="208">
        <f t="shared" si="19"/>
        <v>0</v>
      </c>
      <c r="BL189" s="15" t="s">
        <v>168</v>
      </c>
      <c r="BM189" s="207" t="s">
        <v>1712</v>
      </c>
    </row>
    <row r="190" spans="1:65" s="2" customFormat="1" ht="24" customHeight="1">
      <c r="A190" s="32"/>
      <c r="B190" s="33"/>
      <c r="C190" s="195" t="s">
        <v>501</v>
      </c>
      <c r="D190" s="195" t="s">
        <v>220</v>
      </c>
      <c r="E190" s="196" t="s">
        <v>1602</v>
      </c>
      <c r="F190" s="197" t="s">
        <v>1603</v>
      </c>
      <c r="G190" s="198" t="s">
        <v>288</v>
      </c>
      <c r="H190" s="199">
        <v>52.4</v>
      </c>
      <c r="I190" s="200"/>
      <c r="J190" s="201">
        <f t="shared" si="10"/>
        <v>0</v>
      </c>
      <c r="K190" s="202"/>
      <c r="L190" s="37"/>
      <c r="M190" s="203" t="s">
        <v>1</v>
      </c>
      <c r="N190" s="204" t="s">
        <v>40</v>
      </c>
      <c r="O190" s="69"/>
      <c r="P190" s="205">
        <f t="shared" si="11"/>
        <v>0</v>
      </c>
      <c r="Q190" s="205">
        <v>0</v>
      </c>
      <c r="R190" s="205">
        <f t="shared" si="12"/>
        <v>0</v>
      </c>
      <c r="S190" s="205">
        <v>0</v>
      </c>
      <c r="T190" s="206">
        <f t="shared" si="1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07" t="s">
        <v>168</v>
      </c>
      <c r="AT190" s="207" t="s">
        <v>220</v>
      </c>
      <c r="AU190" s="207" t="s">
        <v>83</v>
      </c>
      <c r="AY190" s="15" t="s">
        <v>219</v>
      </c>
      <c r="BE190" s="208">
        <f t="shared" si="14"/>
        <v>0</v>
      </c>
      <c r="BF190" s="208">
        <f t="shared" si="15"/>
        <v>0</v>
      </c>
      <c r="BG190" s="208">
        <f t="shared" si="16"/>
        <v>0</v>
      </c>
      <c r="BH190" s="208">
        <f t="shared" si="17"/>
        <v>0</v>
      </c>
      <c r="BI190" s="208">
        <f t="shared" si="18"/>
        <v>0</v>
      </c>
      <c r="BJ190" s="15" t="s">
        <v>83</v>
      </c>
      <c r="BK190" s="208">
        <f t="shared" si="19"/>
        <v>0</v>
      </c>
      <c r="BL190" s="15" t="s">
        <v>168</v>
      </c>
      <c r="BM190" s="207" t="s">
        <v>1713</v>
      </c>
    </row>
    <row r="191" spans="1:65" s="2" customFormat="1" ht="24" customHeight="1">
      <c r="A191" s="32"/>
      <c r="B191" s="33"/>
      <c r="C191" s="195" t="s">
        <v>507</v>
      </c>
      <c r="D191" s="195" t="s">
        <v>220</v>
      </c>
      <c r="E191" s="196" t="s">
        <v>1605</v>
      </c>
      <c r="F191" s="197" t="s">
        <v>1606</v>
      </c>
      <c r="G191" s="198" t="s">
        <v>510</v>
      </c>
      <c r="H191" s="199">
        <v>4</v>
      </c>
      <c r="I191" s="200"/>
      <c r="J191" s="201">
        <f t="shared" si="10"/>
        <v>0</v>
      </c>
      <c r="K191" s="202"/>
      <c r="L191" s="37"/>
      <c r="M191" s="203" t="s">
        <v>1</v>
      </c>
      <c r="N191" s="204" t="s">
        <v>40</v>
      </c>
      <c r="O191" s="69"/>
      <c r="P191" s="205">
        <f t="shared" si="11"/>
        <v>0</v>
      </c>
      <c r="Q191" s="205">
        <v>0</v>
      </c>
      <c r="R191" s="205">
        <f t="shared" si="12"/>
        <v>0</v>
      </c>
      <c r="S191" s="205">
        <v>0</v>
      </c>
      <c r="T191" s="206">
        <f t="shared" si="1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07" t="s">
        <v>168</v>
      </c>
      <c r="AT191" s="207" t="s">
        <v>220</v>
      </c>
      <c r="AU191" s="207" t="s">
        <v>83</v>
      </c>
      <c r="AY191" s="15" t="s">
        <v>219</v>
      </c>
      <c r="BE191" s="208">
        <f t="shared" si="14"/>
        <v>0</v>
      </c>
      <c r="BF191" s="208">
        <f t="shared" si="15"/>
        <v>0</v>
      </c>
      <c r="BG191" s="208">
        <f t="shared" si="16"/>
        <v>0</v>
      </c>
      <c r="BH191" s="208">
        <f t="shared" si="17"/>
        <v>0</v>
      </c>
      <c r="BI191" s="208">
        <f t="shared" si="18"/>
        <v>0</v>
      </c>
      <c r="BJ191" s="15" t="s">
        <v>83</v>
      </c>
      <c r="BK191" s="208">
        <f t="shared" si="19"/>
        <v>0</v>
      </c>
      <c r="BL191" s="15" t="s">
        <v>168</v>
      </c>
      <c r="BM191" s="207" t="s">
        <v>1714</v>
      </c>
    </row>
    <row r="192" spans="1:65" s="2" customFormat="1" ht="16.5" customHeight="1">
      <c r="A192" s="32"/>
      <c r="B192" s="33"/>
      <c r="C192" s="195" t="s">
        <v>514</v>
      </c>
      <c r="D192" s="195" t="s">
        <v>220</v>
      </c>
      <c r="E192" s="196" t="s">
        <v>1608</v>
      </c>
      <c r="F192" s="197" t="s">
        <v>1609</v>
      </c>
      <c r="G192" s="198" t="s">
        <v>510</v>
      </c>
      <c r="H192" s="199">
        <v>0</v>
      </c>
      <c r="I192" s="200"/>
      <c r="J192" s="201">
        <f t="shared" si="10"/>
        <v>0</v>
      </c>
      <c r="K192" s="202"/>
      <c r="L192" s="37"/>
      <c r="M192" s="203" t="s">
        <v>1</v>
      </c>
      <c r="N192" s="204" t="s">
        <v>40</v>
      </c>
      <c r="O192" s="69"/>
      <c r="P192" s="205">
        <f t="shared" si="11"/>
        <v>0</v>
      </c>
      <c r="Q192" s="205">
        <v>0</v>
      </c>
      <c r="R192" s="205">
        <f t="shared" si="12"/>
        <v>0</v>
      </c>
      <c r="S192" s="205">
        <v>0</v>
      </c>
      <c r="T192" s="206">
        <f t="shared" si="1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07" t="s">
        <v>168</v>
      </c>
      <c r="AT192" s="207" t="s">
        <v>220</v>
      </c>
      <c r="AU192" s="207" t="s">
        <v>83</v>
      </c>
      <c r="AY192" s="15" t="s">
        <v>219</v>
      </c>
      <c r="BE192" s="208">
        <f t="shared" si="14"/>
        <v>0</v>
      </c>
      <c r="BF192" s="208">
        <f t="shared" si="15"/>
        <v>0</v>
      </c>
      <c r="BG192" s="208">
        <f t="shared" si="16"/>
        <v>0</v>
      </c>
      <c r="BH192" s="208">
        <f t="shared" si="17"/>
        <v>0</v>
      </c>
      <c r="BI192" s="208">
        <f t="shared" si="18"/>
        <v>0</v>
      </c>
      <c r="BJ192" s="15" t="s">
        <v>83</v>
      </c>
      <c r="BK192" s="208">
        <f t="shared" si="19"/>
        <v>0</v>
      </c>
      <c r="BL192" s="15" t="s">
        <v>168</v>
      </c>
      <c r="BM192" s="207" t="s">
        <v>1715</v>
      </c>
    </row>
    <row r="193" spans="1:65" s="2" customFormat="1" ht="24" customHeight="1">
      <c r="A193" s="32"/>
      <c r="B193" s="33"/>
      <c r="C193" s="195" t="s">
        <v>162</v>
      </c>
      <c r="D193" s="195" t="s">
        <v>220</v>
      </c>
      <c r="E193" s="196" t="s">
        <v>1611</v>
      </c>
      <c r="F193" s="197" t="s">
        <v>1612</v>
      </c>
      <c r="G193" s="198" t="s">
        <v>510</v>
      </c>
      <c r="H193" s="199">
        <v>4</v>
      </c>
      <c r="I193" s="200"/>
      <c r="J193" s="201">
        <f t="shared" si="10"/>
        <v>0</v>
      </c>
      <c r="K193" s="202"/>
      <c r="L193" s="37"/>
      <c r="M193" s="203" t="s">
        <v>1</v>
      </c>
      <c r="N193" s="204" t="s">
        <v>40</v>
      </c>
      <c r="O193" s="69"/>
      <c r="P193" s="205">
        <f t="shared" si="11"/>
        <v>0</v>
      </c>
      <c r="Q193" s="205">
        <v>0</v>
      </c>
      <c r="R193" s="205">
        <f t="shared" si="12"/>
        <v>0</v>
      </c>
      <c r="S193" s="205">
        <v>0</v>
      </c>
      <c r="T193" s="206">
        <f t="shared" si="1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07" t="s">
        <v>168</v>
      </c>
      <c r="AT193" s="207" t="s">
        <v>220</v>
      </c>
      <c r="AU193" s="207" t="s">
        <v>83</v>
      </c>
      <c r="AY193" s="15" t="s">
        <v>219</v>
      </c>
      <c r="BE193" s="208">
        <f t="shared" si="14"/>
        <v>0</v>
      </c>
      <c r="BF193" s="208">
        <f t="shared" si="15"/>
        <v>0</v>
      </c>
      <c r="BG193" s="208">
        <f t="shared" si="16"/>
        <v>0</v>
      </c>
      <c r="BH193" s="208">
        <f t="shared" si="17"/>
        <v>0</v>
      </c>
      <c r="BI193" s="208">
        <f t="shared" si="18"/>
        <v>0</v>
      </c>
      <c r="BJ193" s="15" t="s">
        <v>83</v>
      </c>
      <c r="BK193" s="208">
        <f t="shared" si="19"/>
        <v>0</v>
      </c>
      <c r="BL193" s="15" t="s">
        <v>168</v>
      </c>
      <c r="BM193" s="207" t="s">
        <v>1716</v>
      </c>
    </row>
    <row r="194" spans="1:65" s="2" customFormat="1" ht="16.5" customHeight="1">
      <c r="A194" s="32"/>
      <c r="B194" s="33"/>
      <c r="C194" s="231" t="s">
        <v>525</v>
      </c>
      <c r="D194" s="231" t="s">
        <v>288</v>
      </c>
      <c r="E194" s="232" t="s">
        <v>1614</v>
      </c>
      <c r="F194" s="233" t="s">
        <v>1615</v>
      </c>
      <c r="G194" s="234" t="s">
        <v>510</v>
      </c>
      <c r="H194" s="235">
        <v>4</v>
      </c>
      <c r="I194" s="236"/>
      <c r="J194" s="237">
        <f t="shared" si="10"/>
        <v>0</v>
      </c>
      <c r="K194" s="238"/>
      <c r="L194" s="239"/>
      <c r="M194" s="240" t="s">
        <v>1</v>
      </c>
      <c r="N194" s="241" t="s">
        <v>40</v>
      </c>
      <c r="O194" s="69"/>
      <c r="P194" s="205">
        <f t="shared" si="11"/>
        <v>0</v>
      </c>
      <c r="Q194" s="205">
        <v>0</v>
      </c>
      <c r="R194" s="205">
        <f t="shared" si="12"/>
        <v>0</v>
      </c>
      <c r="S194" s="205">
        <v>0</v>
      </c>
      <c r="T194" s="206">
        <f t="shared" si="1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07" t="s">
        <v>275</v>
      </c>
      <c r="AT194" s="207" t="s">
        <v>288</v>
      </c>
      <c r="AU194" s="207" t="s">
        <v>83</v>
      </c>
      <c r="AY194" s="15" t="s">
        <v>219</v>
      </c>
      <c r="BE194" s="208">
        <f t="shared" si="14"/>
        <v>0</v>
      </c>
      <c r="BF194" s="208">
        <f t="shared" si="15"/>
        <v>0</v>
      </c>
      <c r="BG194" s="208">
        <f t="shared" si="16"/>
        <v>0</v>
      </c>
      <c r="BH194" s="208">
        <f t="shared" si="17"/>
        <v>0</v>
      </c>
      <c r="BI194" s="208">
        <f t="shared" si="18"/>
        <v>0</v>
      </c>
      <c r="BJ194" s="15" t="s">
        <v>83</v>
      </c>
      <c r="BK194" s="208">
        <f t="shared" si="19"/>
        <v>0</v>
      </c>
      <c r="BL194" s="15" t="s">
        <v>168</v>
      </c>
      <c r="BM194" s="207" t="s">
        <v>1717</v>
      </c>
    </row>
    <row r="195" spans="1:65" s="2" customFormat="1" ht="16.5" customHeight="1">
      <c r="A195" s="32"/>
      <c r="B195" s="33"/>
      <c r="C195" s="195" t="s">
        <v>531</v>
      </c>
      <c r="D195" s="195" t="s">
        <v>220</v>
      </c>
      <c r="E195" s="196" t="s">
        <v>1617</v>
      </c>
      <c r="F195" s="197" t="s">
        <v>1618</v>
      </c>
      <c r="G195" s="198" t="s">
        <v>288</v>
      </c>
      <c r="H195" s="199">
        <v>52.4</v>
      </c>
      <c r="I195" s="200"/>
      <c r="J195" s="201">
        <f t="shared" si="10"/>
        <v>0</v>
      </c>
      <c r="K195" s="202"/>
      <c r="L195" s="37"/>
      <c r="M195" s="203" t="s">
        <v>1</v>
      </c>
      <c r="N195" s="204" t="s">
        <v>40</v>
      </c>
      <c r="O195" s="69"/>
      <c r="P195" s="205">
        <f t="shared" si="11"/>
        <v>0</v>
      </c>
      <c r="Q195" s="205">
        <v>0</v>
      </c>
      <c r="R195" s="205">
        <f t="shared" si="12"/>
        <v>0</v>
      </c>
      <c r="S195" s="205">
        <v>0</v>
      </c>
      <c r="T195" s="206">
        <f t="shared" si="1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07" t="s">
        <v>168</v>
      </c>
      <c r="AT195" s="207" t="s">
        <v>220</v>
      </c>
      <c r="AU195" s="207" t="s">
        <v>83</v>
      </c>
      <c r="AY195" s="15" t="s">
        <v>219</v>
      </c>
      <c r="BE195" s="208">
        <f t="shared" si="14"/>
        <v>0</v>
      </c>
      <c r="BF195" s="208">
        <f t="shared" si="15"/>
        <v>0</v>
      </c>
      <c r="BG195" s="208">
        <f t="shared" si="16"/>
        <v>0</v>
      </c>
      <c r="BH195" s="208">
        <f t="shared" si="17"/>
        <v>0</v>
      </c>
      <c r="BI195" s="208">
        <f t="shared" si="18"/>
        <v>0</v>
      </c>
      <c r="BJ195" s="15" t="s">
        <v>83</v>
      </c>
      <c r="BK195" s="208">
        <f t="shared" si="19"/>
        <v>0</v>
      </c>
      <c r="BL195" s="15" t="s">
        <v>168</v>
      </c>
      <c r="BM195" s="207" t="s">
        <v>1718</v>
      </c>
    </row>
    <row r="196" spans="1:65" s="11" customFormat="1" ht="25.9" customHeight="1">
      <c r="B196" s="181"/>
      <c r="C196" s="182"/>
      <c r="D196" s="183" t="s">
        <v>74</v>
      </c>
      <c r="E196" s="184" t="s">
        <v>285</v>
      </c>
      <c r="F196" s="184" t="s">
        <v>1620</v>
      </c>
      <c r="G196" s="182"/>
      <c r="H196" s="182"/>
      <c r="I196" s="185"/>
      <c r="J196" s="186">
        <f>BK196</f>
        <v>0</v>
      </c>
      <c r="K196" s="182"/>
      <c r="L196" s="187"/>
      <c r="M196" s="188"/>
      <c r="N196" s="189"/>
      <c r="O196" s="189"/>
      <c r="P196" s="190">
        <f>SUM(P197:P205)</f>
        <v>0</v>
      </c>
      <c r="Q196" s="189"/>
      <c r="R196" s="190">
        <f>SUM(R197:R205)</f>
        <v>0</v>
      </c>
      <c r="S196" s="189"/>
      <c r="T196" s="191">
        <f>SUM(T197:T205)</f>
        <v>0</v>
      </c>
      <c r="AR196" s="192" t="s">
        <v>168</v>
      </c>
      <c r="AT196" s="193" t="s">
        <v>74</v>
      </c>
      <c r="AU196" s="193" t="s">
        <v>75</v>
      </c>
      <c r="AY196" s="192" t="s">
        <v>219</v>
      </c>
      <c r="BK196" s="194">
        <f>SUM(BK197:BK205)</f>
        <v>0</v>
      </c>
    </row>
    <row r="197" spans="1:65" s="2" customFormat="1" ht="24" customHeight="1">
      <c r="A197" s="32"/>
      <c r="B197" s="33"/>
      <c r="C197" s="195" t="s">
        <v>536</v>
      </c>
      <c r="D197" s="195" t="s">
        <v>220</v>
      </c>
      <c r="E197" s="196" t="s">
        <v>1621</v>
      </c>
      <c r="F197" s="197" t="s">
        <v>1622</v>
      </c>
      <c r="G197" s="198" t="s">
        <v>288</v>
      </c>
      <c r="H197" s="199">
        <v>40</v>
      </c>
      <c r="I197" s="200"/>
      <c r="J197" s="201">
        <f>ROUND(I197*H197,2)</f>
        <v>0</v>
      </c>
      <c r="K197" s="202"/>
      <c r="L197" s="37"/>
      <c r="M197" s="203" t="s">
        <v>1</v>
      </c>
      <c r="N197" s="204" t="s">
        <v>40</v>
      </c>
      <c r="O197" s="69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07" t="s">
        <v>168</v>
      </c>
      <c r="AT197" s="207" t="s">
        <v>220</v>
      </c>
      <c r="AU197" s="207" t="s">
        <v>83</v>
      </c>
      <c r="AY197" s="15" t="s">
        <v>219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5" t="s">
        <v>83</v>
      </c>
      <c r="BK197" s="208">
        <f>ROUND(I197*H197,2)</f>
        <v>0</v>
      </c>
      <c r="BL197" s="15" t="s">
        <v>168</v>
      </c>
      <c r="BM197" s="207" t="s">
        <v>1719</v>
      </c>
    </row>
    <row r="198" spans="1:65" s="12" customFormat="1" ht="11.25">
      <c r="B198" s="209"/>
      <c r="C198" s="210"/>
      <c r="D198" s="211" t="s">
        <v>225</v>
      </c>
      <c r="E198" s="212" t="s">
        <v>542</v>
      </c>
      <c r="F198" s="213" t="s">
        <v>1720</v>
      </c>
      <c r="G198" s="210"/>
      <c r="H198" s="214">
        <v>40</v>
      </c>
      <c r="I198" s="215"/>
      <c r="J198" s="210"/>
      <c r="K198" s="210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225</v>
      </c>
      <c r="AU198" s="220" t="s">
        <v>83</v>
      </c>
      <c r="AV198" s="12" t="s">
        <v>106</v>
      </c>
      <c r="AW198" s="12" t="s">
        <v>32</v>
      </c>
      <c r="AX198" s="12" t="s">
        <v>75</v>
      </c>
      <c r="AY198" s="220" t="s">
        <v>219</v>
      </c>
    </row>
    <row r="199" spans="1:65" s="12" customFormat="1" ht="11.25">
      <c r="B199" s="209"/>
      <c r="C199" s="210"/>
      <c r="D199" s="211" t="s">
        <v>225</v>
      </c>
      <c r="E199" s="212" t="s">
        <v>1721</v>
      </c>
      <c r="F199" s="213" t="s">
        <v>1722</v>
      </c>
      <c r="G199" s="210"/>
      <c r="H199" s="214">
        <v>40</v>
      </c>
      <c r="I199" s="215"/>
      <c r="J199" s="210"/>
      <c r="K199" s="210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225</v>
      </c>
      <c r="AU199" s="220" t="s">
        <v>83</v>
      </c>
      <c r="AV199" s="12" t="s">
        <v>106</v>
      </c>
      <c r="AW199" s="12" t="s">
        <v>32</v>
      </c>
      <c r="AX199" s="12" t="s">
        <v>83</v>
      </c>
      <c r="AY199" s="220" t="s">
        <v>219</v>
      </c>
    </row>
    <row r="200" spans="1:65" s="2" customFormat="1" ht="16.5" customHeight="1">
      <c r="A200" s="32"/>
      <c r="B200" s="33"/>
      <c r="C200" s="231" t="s">
        <v>543</v>
      </c>
      <c r="D200" s="231" t="s">
        <v>288</v>
      </c>
      <c r="E200" s="232" t="s">
        <v>1624</v>
      </c>
      <c r="F200" s="233" t="s">
        <v>1625</v>
      </c>
      <c r="G200" s="234" t="s">
        <v>510</v>
      </c>
      <c r="H200" s="235">
        <v>40</v>
      </c>
      <c r="I200" s="236"/>
      <c r="J200" s="237">
        <f>ROUND(I200*H200,2)</f>
        <v>0</v>
      </c>
      <c r="K200" s="238"/>
      <c r="L200" s="239"/>
      <c r="M200" s="240" t="s">
        <v>1</v>
      </c>
      <c r="N200" s="241" t="s">
        <v>40</v>
      </c>
      <c r="O200" s="69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07" t="s">
        <v>275</v>
      </c>
      <c r="AT200" s="207" t="s">
        <v>288</v>
      </c>
      <c r="AU200" s="207" t="s">
        <v>83</v>
      </c>
      <c r="AY200" s="15" t="s">
        <v>219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5" t="s">
        <v>83</v>
      </c>
      <c r="BK200" s="208">
        <f>ROUND(I200*H200,2)</f>
        <v>0</v>
      </c>
      <c r="BL200" s="15" t="s">
        <v>168</v>
      </c>
      <c r="BM200" s="207" t="s">
        <v>1723</v>
      </c>
    </row>
    <row r="201" spans="1:65" s="2" customFormat="1" ht="16.5" customHeight="1">
      <c r="A201" s="32"/>
      <c r="B201" s="33"/>
      <c r="C201" s="231" t="s">
        <v>550</v>
      </c>
      <c r="D201" s="231" t="s">
        <v>288</v>
      </c>
      <c r="E201" s="232" t="s">
        <v>1627</v>
      </c>
      <c r="F201" s="233" t="s">
        <v>1628</v>
      </c>
      <c r="G201" s="234" t="s">
        <v>510</v>
      </c>
      <c r="H201" s="235">
        <v>80</v>
      </c>
      <c r="I201" s="236"/>
      <c r="J201" s="237">
        <f>ROUND(I201*H201,2)</f>
        <v>0</v>
      </c>
      <c r="K201" s="238"/>
      <c r="L201" s="239"/>
      <c r="M201" s="240" t="s">
        <v>1</v>
      </c>
      <c r="N201" s="241" t="s">
        <v>40</v>
      </c>
      <c r="O201" s="69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207" t="s">
        <v>275</v>
      </c>
      <c r="AT201" s="207" t="s">
        <v>288</v>
      </c>
      <c r="AU201" s="207" t="s">
        <v>83</v>
      </c>
      <c r="AY201" s="15" t="s">
        <v>219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5" t="s">
        <v>83</v>
      </c>
      <c r="BK201" s="208">
        <f>ROUND(I201*H201,2)</f>
        <v>0</v>
      </c>
      <c r="BL201" s="15" t="s">
        <v>168</v>
      </c>
      <c r="BM201" s="207" t="s">
        <v>1724</v>
      </c>
    </row>
    <row r="202" spans="1:65" s="12" customFormat="1" ht="11.25">
      <c r="B202" s="209"/>
      <c r="C202" s="210"/>
      <c r="D202" s="211" t="s">
        <v>225</v>
      </c>
      <c r="E202" s="212" t="s">
        <v>554</v>
      </c>
      <c r="F202" s="213" t="s">
        <v>1725</v>
      </c>
      <c r="G202" s="210"/>
      <c r="H202" s="214">
        <v>80</v>
      </c>
      <c r="I202" s="215"/>
      <c r="J202" s="210"/>
      <c r="K202" s="210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225</v>
      </c>
      <c r="AU202" s="220" t="s">
        <v>83</v>
      </c>
      <c r="AV202" s="12" t="s">
        <v>106</v>
      </c>
      <c r="AW202" s="12" t="s">
        <v>32</v>
      </c>
      <c r="AX202" s="12" t="s">
        <v>75</v>
      </c>
      <c r="AY202" s="220" t="s">
        <v>219</v>
      </c>
    </row>
    <row r="203" spans="1:65" s="12" customFormat="1" ht="11.25">
      <c r="B203" s="209"/>
      <c r="C203" s="210"/>
      <c r="D203" s="211" t="s">
        <v>225</v>
      </c>
      <c r="E203" s="212" t="s">
        <v>1726</v>
      </c>
      <c r="F203" s="213" t="s">
        <v>1727</v>
      </c>
      <c r="G203" s="210"/>
      <c r="H203" s="214">
        <v>80</v>
      </c>
      <c r="I203" s="215"/>
      <c r="J203" s="210"/>
      <c r="K203" s="210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225</v>
      </c>
      <c r="AU203" s="220" t="s">
        <v>83</v>
      </c>
      <c r="AV203" s="12" t="s">
        <v>106</v>
      </c>
      <c r="AW203" s="12" t="s">
        <v>32</v>
      </c>
      <c r="AX203" s="12" t="s">
        <v>83</v>
      </c>
      <c r="AY203" s="220" t="s">
        <v>219</v>
      </c>
    </row>
    <row r="204" spans="1:65" s="2" customFormat="1" ht="24" customHeight="1">
      <c r="A204" s="32"/>
      <c r="B204" s="33"/>
      <c r="C204" s="195" t="s">
        <v>108</v>
      </c>
      <c r="D204" s="195" t="s">
        <v>220</v>
      </c>
      <c r="E204" s="196" t="s">
        <v>1633</v>
      </c>
      <c r="F204" s="197" t="s">
        <v>1634</v>
      </c>
      <c r="G204" s="198" t="s">
        <v>223</v>
      </c>
      <c r="H204" s="199">
        <v>16.5</v>
      </c>
      <c r="I204" s="200"/>
      <c r="J204" s="201">
        <f>ROUND(I204*H204,2)</f>
        <v>0</v>
      </c>
      <c r="K204" s="202"/>
      <c r="L204" s="37"/>
      <c r="M204" s="203" t="s">
        <v>1</v>
      </c>
      <c r="N204" s="204" t="s">
        <v>40</v>
      </c>
      <c r="O204" s="69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07" t="s">
        <v>168</v>
      </c>
      <c r="AT204" s="207" t="s">
        <v>220</v>
      </c>
      <c r="AU204" s="207" t="s">
        <v>83</v>
      </c>
      <c r="AY204" s="15" t="s">
        <v>219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5" t="s">
        <v>83</v>
      </c>
      <c r="BK204" s="208">
        <f>ROUND(I204*H204,2)</f>
        <v>0</v>
      </c>
      <c r="BL204" s="15" t="s">
        <v>168</v>
      </c>
      <c r="BM204" s="207" t="s">
        <v>1728</v>
      </c>
    </row>
    <row r="205" spans="1:65" s="12" customFormat="1" ht="11.25">
      <c r="B205" s="209"/>
      <c r="C205" s="210"/>
      <c r="D205" s="211" t="s">
        <v>225</v>
      </c>
      <c r="E205" s="212" t="s">
        <v>559</v>
      </c>
      <c r="F205" s="213" t="s">
        <v>1701</v>
      </c>
      <c r="G205" s="210"/>
      <c r="H205" s="214">
        <v>16.5</v>
      </c>
      <c r="I205" s="215"/>
      <c r="J205" s="210"/>
      <c r="K205" s="210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225</v>
      </c>
      <c r="AU205" s="220" t="s">
        <v>83</v>
      </c>
      <c r="AV205" s="12" t="s">
        <v>106</v>
      </c>
      <c r="AW205" s="12" t="s">
        <v>32</v>
      </c>
      <c r="AX205" s="12" t="s">
        <v>83</v>
      </c>
      <c r="AY205" s="220" t="s">
        <v>219</v>
      </c>
    </row>
    <row r="206" spans="1:65" s="11" customFormat="1" ht="25.9" customHeight="1">
      <c r="B206" s="181"/>
      <c r="C206" s="182"/>
      <c r="D206" s="183" t="s">
        <v>74</v>
      </c>
      <c r="E206" s="184" t="s">
        <v>1315</v>
      </c>
      <c r="F206" s="184" t="s">
        <v>1316</v>
      </c>
      <c r="G206" s="182"/>
      <c r="H206" s="182"/>
      <c r="I206" s="185"/>
      <c r="J206" s="186">
        <f>BK206</f>
        <v>0</v>
      </c>
      <c r="K206" s="182"/>
      <c r="L206" s="187"/>
      <c r="M206" s="188"/>
      <c r="N206" s="189"/>
      <c r="O206" s="189"/>
      <c r="P206" s="190">
        <f>SUM(P207:P213)</f>
        <v>0</v>
      </c>
      <c r="Q206" s="189"/>
      <c r="R206" s="190">
        <f>SUM(R207:R213)</f>
        <v>0</v>
      </c>
      <c r="S206" s="189"/>
      <c r="T206" s="191">
        <f>SUM(T207:T213)</f>
        <v>0</v>
      </c>
      <c r="AR206" s="192" t="s">
        <v>168</v>
      </c>
      <c r="AT206" s="193" t="s">
        <v>74</v>
      </c>
      <c r="AU206" s="193" t="s">
        <v>75</v>
      </c>
      <c r="AY206" s="192" t="s">
        <v>219</v>
      </c>
      <c r="BK206" s="194">
        <f>SUM(BK207:BK213)</f>
        <v>0</v>
      </c>
    </row>
    <row r="207" spans="1:65" s="2" customFormat="1" ht="16.5" customHeight="1">
      <c r="A207" s="32"/>
      <c r="B207" s="33"/>
      <c r="C207" s="195" t="s">
        <v>560</v>
      </c>
      <c r="D207" s="195" t="s">
        <v>220</v>
      </c>
      <c r="E207" s="196" t="s">
        <v>1318</v>
      </c>
      <c r="F207" s="197" t="s">
        <v>1636</v>
      </c>
      <c r="G207" s="198" t="s">
        <v>412</v>
      </c>
      <c r="H207" s="199">
        <v>17.739999999999998</v>
      </c>
      <c r="I207" s="200"/>
      <c r="J207" s="201">
        <f>ROUND(I207*H207,2)</f>
        <v>0</v>
      </c>
      <c r="K207" s="202"/>
      <c r="L207" s="37"/>
      <c r="M207" s="203" t="s">
        <v>1</v>
      </c>
      <c r="N207" s="204" t="s">
        <v>40</v>
      </c>
      <c r="O207" s="69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207" t="s">
        <v>168</v>
      </c>
      <c r="AT207" s="207" t="s">
        <v>220</v>
      </c>
      <c r="AU207" s="207" t="s">
        <v>83</v>
      </c>
      <c r="AY207" s="15" t="s">
        <v>219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5" t="s">
        <v>83</v>
      </c>
      <c r="BK207" s="208">
        <f>ROUND(I207*H207,2)</f>
        <v>0</v>
      </c>
      <c r="BL207" s="15" t="s">
        <v>168</v>
      </c>
      <c r="BM207" s="207" t="s">
        <v>1729</v>
      </c>
    </row>
    <row r="208" spans="1:65" s="12" customFormat="1" ht="11.25">
      <c r="B208" s="209"/>
      <c r="C208" s="210"/>
      <c r="D208" s="211" t="s">
        <v>225</v>
      </c>
      <c r="E208" s="212" t="s">
        <v>564</v>
      </c>
      <c r="F208" s="213" t="s">
        <v>1730</v>
      </c>
      <c r="G208" s="210"/>
      <c r="H208" s="214">
        <v>17.739999999999998</v>
      </c>
      <c r="I208" s="215"/>
      <c r="J208" s="210"/>
      <c r="K208" s="210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225</v>
      </c>
      <c r="AU208" s="220" t="s">
        <v>83</v>
      </c>
      <c r="AV208" s="12" t="s">
        <v>106</v>
      </c>
      <c r="AW208" s="12" t="s">
        <v>32</v>
      </c>
      <c r="AX208" s="12" t="s">
        <v>83</v>
      </c>
      <c r="AY208" s="220" t="s">
        <v>219</v>
      </c>
    </row>
    <row r="209" spans="1:65" s="2" customFormat="1" ht="24" customHeight="1">
      <c r="A209" s="32"/>
      <c r="B209" s="33"/>
      <c r="C209" s="195" t="s">
        <v>565</v>
      </c>
      <c r="D209" s="195" t="s">
        <v>220</v>
      </c>
      <c r="E209" s="196" t="s">
        <v>1322</v>
      </c>
      <c r="F209" s="197" t="s">
        <v>1323</v>
      </c>
      <c r="G209" s="198" t="s">
        <v>412</v>
      </c>
      <c r="H209" s="199">
        <v>248.36</v>
      </c>
      <c r="I209" s="200"/>
      <c r="J209" s="201">
        <f>ROUND(I209*H209,2)</f>
        <v>0</v>
      </c>
      <c r="K209" s="202"/>
      <c r="L209" s="37"/>
      <c r="M209" s="203" t="s">
        <v>1</v>
      </c>
      <c r="N209" s="204" t="s">
        <v>40</v>
      </c>
      <c r="O209" s="69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07" t="s">
        <v>168</v>
      </c>
      <c r="AT209" s="207" t="s">
        <v>220</v>
      </c>
      <c r="AU209" s="207" t="s">
        <v>83</v>
      </c>
      <c r="AY209" s="15" t="s">
        <v>219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5" t="s">
        <v>83</v>
      </c>
      <c r="BK209" s="208">
        <f>ROUND(I209*H209,2)</f>
        <v>0</v>
      </c>
      <c r="BL209" s="15" t="s">
        <v>168</v>
      </c>
      <c r="BM209" s="207" t="s">
        <v>1731</v>
      </c>
    </row>
    <row r="210" spans="1:65" s="12" customFormat="1" ht="11.25">
      <c r="B210" s="209"/>
      <c r="C210" s="210"/>
      <c r="D210" s="211" t="s">
        <v>225</v>
      </c>
      <c r="E210" s="212" t="s">
        <v>569</v>
      </c>
      <c r="F210" s="213" t="s">
        <v>1732</v>
      </c>
      <c r="G210" s="210"/>
      <c r="H210" s="214">
        <v>248.36</v>
      </c>
      <c r="I210" s="215"/>
      <c r="J210" s="210"/>
      <c r="K210" s="210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225</v>
      </c>
      <c r="AU210" s="220" t="s">
        <v>83</v>
      </c>
      <c r="AV210" s="12" t="s">
        <v>106</v>
      </c>
      <c r="AW210" s="12" t="s">
        <v>32</v>
      </c>
      <c r="AX210" s="12" t="s">
        <v>83</v>
      </c>
      <c r="AY210" s="220" t="s">
        <v>219</v>
      </c>
    </row>
    <row r="211" spans="1:65" s="2" customFormat="1" ht="36" customHeight="1">
      <c r="A211" s="32"/>
      <c r="B211" s="33"/>
      <c r="C211" s="195" t="s">
        <v>570</v>
      </c>
      <c r="D211" s="195" t="s">
        <v>220</v>
      </c>
      <c r="E211" s="196" t="s">
        <v>1349</v>
      </c>
      <c r="F211" s="197" t="s">
        <v>1350</v>
      </c>
      <c r="G211" s="198" t="s">
        <v>412</v>
      </c>
      <c r="H211" s="199">
        <v>10.48</v>
      </c>
      <c r="I211" s="200"/>
      <c r="J211" s="201">
        <f>ROUND(I211*H211,2)</f>
        <v>0</v>
      </c>
      <c r="K211" s="202"/>
      <c r="L211" s="37"/>
      <c r="M211" s="203" t="s">
        <v>1</v>
      </c>
      <c r="N211" s="204" t="s">
        <v>40</v>
      </c>
      <c r="O211" s="69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07" t="s">
        <v>168</v>
      </c>
      <c r="AT211" s="207" t="s">
        <v>220</v>
      </c>
      <c r="AU211" s="207" t="s">
        <v>83</v>
      </c>
      <c r="AY211" s="15" t="s">
        <v>219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5" t="s">
        <v>83</v>
      </c>
      <c r="BK211" s="208">
        <f>ROUND(I211*H211,2)</f>
        <v>0</v>
      </c>
      <c r="BL211" s="15" t="s">
        <v>168</v>
      </c>
      <c r="BM211" s="207" t="s">
        <v>1733</v>
      </c>
    </row>
    <row r="212" spans="1:65" s="2" customFormat="1" ht="36" customHeight="1">
      <c r="A212" s="32"/>
      <c r="B212" s="33"/>
      <c r="C212" s="195" t="s">
        <v>576</v>
      </c>
      <c r="D212" s="195" t="s">
        <v>220</v>
      </c>
      <c r="E212" s="196" t="s">
        <v>1354</v>
      </c>
      <c r="F212" s="197" t="s">
        <v>1355</v>
      </c>
      <c r="G212" s="198" t="s">
        <v>412</v>
      </c>
      <c r="H212" s="199">
        <v>7.26</v>
      </c>
      <c r="I212" s="200"/>
      <c r="J212" s="201">
        <f>ROUND(I212*H212,2)</f>
        <v>0</v>
      </c>
      <c r="K212" s="202"/>
      <c r="L212" s="37"/>
      <c r="M212" s="203" t="s">
        <v>1</v>
      </c>
      <c r="N212" s="204" t="s">
        <v>40</v>
      </c>
      <c r="O212" s="69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207" t="s">
        <v>168</v>
      </c>
      <c r="AT212" s="207" t="s">
        <v>220</v>
      </c>
      <c r="AU212" s="207" t="s">
        <v>83</v>
      </c>
      <c r="AY212" s="15" t="s">
        <v>219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5" t="s">
        <v>83</v>
      </c>
      <c r="BK212" s="208">
        <f>ROUND(I212*H212,2)</f>
        <v>0</v>
      </c>
      <c r="BL212" s="15" t="s">
        <v>168</v>
      </c>
      <c r="BM212" s="207" t="s">
        <v>1734</v>
      </c>
    </row>
    <row r="213" spans="1:65" s="12" customFormat="1" ht="11.25">
      <c r="B213" s="209"/>
      <c r="C213" s="210"/>
      <c r="D213" s="211" t="s">
        <v>225</v>
      </c>
      <c r="E213" s="212" t="s">
        <v>1642</v>
      </c>
      <c r="F213" s="213" t="s">
        <v>1735</v>
      </c>
      <c r="G213" s="210"/>
      <c r="H213" s="214">
        <v>7.26</v>
      </c>
      <c r="I213" s="215"/>
      <c r="J213" s="210"/>
      <c r="K213" s="210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225</v>
      </c>
      <c r="AU213" s="220" t="s">
        <v>83</v>
      </c>
      <c r="AV213" s="12" t="s">
        <v>106</v>
      </c>
      <c r="AW213" s="12" t="s">
        <v>32</v>
      </c>
      <c r="AX213" s="12" t="s">
        <v>83</v>
      </c>
      <c r="AY213" s="220" t="s">
        <v>219</v>
      </c>
    </row>
    <row r="214" spans="1:65" s="11" customFormat="1" ht="25.9" customHeight="1">
      <c r="B214" s="181"/>
      <c r="C214" s="182"/>
      <c r="D214" s="183" t="s">
        <v>74</v>
      </c>
      <c r="E214" s="184" t="s">
        <v>1645</v>
      </c>
      <c r="F214" s="184" t="s">
        <v>1646</v>
      </c>
      <c r="G214" s="182"/>
      <c r="H214" s="182"/>
      <c r="I214" s="185"/>
      <c r="J214" s="186">
        <f>BK214</f>
        <v>0</v>
      </c>
      <c r="K214" s="182"/>
      <c r="L214" s="187"/>
      <c r="M214" s="188"/>
      <c r="N214" s="189"/>
      <c r="O214" s="189"/>
      <c r="P214" s="190">
        <f>P215</f>
        <v>0</v>
      </c>
      <c r="Q214" s="189"/>
      <c r="R214" s="190">
        <f>R215</f>
        <v>0</v>
      </c>
      <c r="S214" s="189"/>
      <c r="T214" s="191">
        <f>T215</f>
        <v>0</v>
      </c>
      <c r="AR214" s="192" t="s">
        <v>168</v>
      </c>
      <c r="AT214" s="193" t="s">
        <v>74</v>
      </c>
      <c r="AU214" s="193" t="s">
        <v>75</v>
      </c>
      <c r="AY214" s="192" t="s">
        <v>219</v>
      </c>
      <c r="BK214" s="194">
        <f>BK215</f>
        <v>0</v>
      </c>
    </row>
    <row r="215" spans="1:65" s="2" customFormat="1" ht="24" customHeight="1">
      <c r="A215" s="32"/>
      <c r="B215" s="33"/>
      <c r="C215" s="195" t="s">
        <v>580</v>
      </c>
      <c r="D215" s="195" t="s">
        <v>220</v>
      </c>
      <c r="E215" s="196" t="s">
        <v>1647</v>
      </c>
      <c r="F215" s="197" t="s">
        <v>1648</v>
      </c>
      <c r="G215" s="198" t="s">
        <v>412</v>
      </c>
      <c r="H215" s="199">
        <v>42.82</v>
      </c>
      <c r="I215" s="200"/>
      <c r="J215" s="201">
        <f>ROUND(I215*H215,2)</f>
        <v>0</v>
      </c>
      <c r="K215" s="202"/>
      <c r="L215" s="37"/>
      <c r="M215" s="245" t="s">
        <v>1</v>
      </c>
      <c r="N215" s="246" t="s">
        <v>40</v>
      </c>
      <c r="O215" s="247"/>
      <c r="P215" s="248">
        <f>O215*H215</f>
        <v>0</v>
      </c>
      <c r="Q215" s="248">
        <v>0</v>
      </c>
      <c r="R215" s="248">
        <f>Q215*H215</f>
        <v>0</v>
      </c>
      <c r="S215" s="248">
        <v>0</v>
      </c>
      <c r="T215" s="24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07" t="s">
        <v>168</v>
      </c>
      <c r="AT215" s="207" t="s">
        <v>220</v>
      </c>
      <c r="AU215" s="207" t="s">
        <v>83</v>
      </c>
      <c r="AY215" s="15" t="s">
        <v>219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5" t="s">
        <v>83</v>
      </c>
      <c r="BK215" s="208">
        <f>ROUND(I215*H215,2)</f>
        <v>0</v>
      </c>
      <c r="BL215" s="15" t="s">
        <v>168</v>
      </c>
      <c r="BM215" s="207" t="s">
        <v>1736</v>
      </c>
    </row>
    <row r="216" spans="1:65" s="2" customFormat="1" ht="6.95" customHeight="1">
      <c r="A216" s="32"/>
      <c r="B216" s="52"/>
      <c r="C216" s="53"/>
      <c r="D216" s="53"/>
      <c r="E216" s="53"/>
      <c r="F216" s="53"/>
      <c r="G216" s="53"/>
      <c r="H216" s="53"/>
      <c r="I216" s="152"/>
      <c r="J216" s="53"/>
      <c r="K216" s="53"/>
      <c r="L216" s="37"/>
      <c r="M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</row>
  </sheetData>
  <sheetProtection algorithmName="SHA-512" hashValue="6kH188sF2Qi6wg8JB0F1G8kwVGIz/x7J37bpUYpBRShNwKYL+lMcN53cjM7oU5it4qE5Qaz3if92m2gZGA/YYg==" saltValue="9a3Rn6qYTLqBM9sJEWCfc1SS1s3pe74+inHr4x0QswFUnvsJi1dn/8DFVFYcEVthUSB3k9LuzmZKOh6xyiwOjg==" spinCount="100000" sheet="1" objects="1" scenarios="1" formatColumns="0" formatRows="0" autoFilter="0"/>
  <autoFilter ref="C122:K215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1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91</v>
      </c>
    </row>
    <row r="4" spans="1:46" s="1" customFormat="1" ht="24.95" customHeight="1">
      <c r="B4" s="18"/>
      <c r="D4" s="111" t="s">
        <v>109</v>
      </c>
      <c r="I4" s="106"/>
      <c r="L4" s="18"/>
      <c r="M4" s="112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3" t="s">
        <v>16</v>
      </c>
      <c r="I6" s="106"/>
      <c r="L6" s="18"/>
    </row>
    <row r="7" spans="1:46" s="1" customFormat="1" ht="16.5" customHeight="1">
      <c r="B7" s="18"/>
      <c r="E7" s="291" t="str">
        <f>'Rekapitulace stavby'!K6</f>
        <v>Modernizace silnice III/3542 Česká Rybná – půtah</v>
      </c>
      <c r="F7" s="292"/>
      <c r="G7" s="292"/>
      <c r="H7" s="292"/>
      <c r="I7" s="106"/>
      <c r="L7" s="18"/>
    </row>
    <row r="8" spans="1:46" s="2" customFormat="1" ht="12" customHeight="1">
      <c r="A8" s="32"/>
      <c r="B8" s="37"/>
      <c r="C8" s="32"/>
      <c r="D8" s="113" t="s">
        <v>118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3" t="s">
        <v>1737</v>
      </c>
      <c r="F9" s="294"/>
      <c r="G9" s="294"/>
      <c r="H9" s="294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3" t="s">
        <v>20</v>
      </c>
      <c r="E12" s="32"/>
      <c r="F12" s="115" t="s">
        <v>21</v>
      </c>
      <c r="G12" s="32"/>
      <c r="H12" s="32"/>
      <c r="I12" s="116" t="s">
        <v>22</v>
      </c>
      <c r="J12" s="117" t="str">
        <f>'Rekapitulace stavby'!AN8</f>
        <v>4. 6. 2020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3" t="s">
        <v>24</v>
      </c>
      <c r="E14" s="32"/>
      <c r="F14" s="32"/>
      <c r="G14" s="32"/>
      <c r="H14" s="32"/>
      <c r="I14" s="116" t="s">
        <v>25</v>
      </c>
      <c r="J14" s="115" t="str">
        <f>IF('Rekapitulace stavby'!AN10="","",'Rekapitulace stavby'!AN10)</f>
        <v>00085031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a údržba silnic Pardubického kraje</v>
      </c>
      <c r="F15" s="32"/>
      <c r="G15" s="32"/>
      <c r="H15" s="32"/>
      <c r="I15" s="116" t="s">
        <v>28</v>
      </c>
      <c r="J15" s="115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5" t="str">
        <f>'Rekapitulace stavby'!E14</f>
        <v>Vyplň údaj</v>
      </c>
      <c r="F18" s="296"/>
      <c r="G18" s="296"/>
      <c r="H18" s="296"/>
      <c r="I18" s="116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25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28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3" t="s">
        <v>33</v>
      </c>
      <c r="E23" s="32"/>
      <c r="F23" s="32"/>
      <c r="G23" s="32"/>
      <c r="H23" s="32"/>
      <c r="I23" s="116" t="s">
        <v>25</v>
      </c>
      <c r="J23" s="115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tr">
        <f>IF('Rekapitulace stavby'!E20="","",'Rekapitulace stavby'!E20)</f>
        <v xml:space="preserve"> </v>
      </c>
      <c r="F24" s="32"/>
      <c r="G24" s="32"/>
      <c r="H24" s="32"/>
      <c r="I24" s="116" t="s">
        <v>28</v>
      </c>
      <c r="J24" s="115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3" t="s">
        <v>34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3"/>
      <c r="E29" s="123"/>
      <c r="F29" s="123"/>
      <c r="G29" s="123"/>
      <c r="H29" s="123"/>
      <c r="I29" s="124"/>
      <c r="J29" s="123"/>
      <c r="K29" s="123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5" t="s">
        <v>35</v>
      </c>
      <c r="E30" s="32"/>
      <c r="F30" s="32"/>
      <c r="G30" s="32"/>
      <c r="H30" s="32"/>
      <c r="I30" s="114"/>
      <c r="J30" s="126">
        <f>ROUND(J123,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3"/>
      <c r="E31" s="123"/>
      <c r="F31" s="123"/>
      <c r="G31" s="123"/>
      <c r="H31" s="123"/>
      <c r="I31" s="124"/>
      <c r="J31" s="123"/>
      <c r="K31" s="123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7" t="s">
        <v>37</v>
      </c>
      <c r="G32" s="32"/>
      <c r="H32" s="32"/>
      <c r="I32" s="128" t="s">
        <v>36</v>
      </c>
      <c r="J32" s="127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9" t="s">
        <v>39</v>
      </c>
      <c r="E33" s="113" t="s">
        <v>40</v>
      </c>
      <c r="F33" s="130">
        <f>ROUND((SUM(BE123:BE211)),  2)</f>
        <v>0</v>
      </c>
      <c r="G33" s="32"/>
      <c r="H33" s="32"/>
      <c r="I33" s="131">
        <v>0.21</v>
      </c>
      <c r="J33" s="130">
        <f>ROUND(((SUM(BE123:BE211))*I33),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41</v>
      </c>
      <c r="F34" s="130">
        <f>ROUND((SUM(BF123:BF211)),  2)</f>
        <v>0</v>
      </c>
      <c r="G34" s="32"/>
      <c r="H34" s="32"/>
      <c r="I34" s="131">
        <v>0.15</v>
      </c>
      <c r="J34" s="130">
        <f>ROUND(((SUM(BF123:BF211))*I34),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42</v>
      </c>
      <c r="F35" s="130">
        <f>ROUND((SUM(BG123:BG211)),  2)</f>
        <v>0</v>
      </c>
      <c r="G35" s="32"/>
      <c r="H35" s="32"/>
      <c r="I35" s="131">
        <v>0.21</v>
      </c>
      <c r="J35" s="130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43</v>
      </c>
      <c r="F36" s="130">
        <f>ROUND((SUM(BH123:BH211)),  2)</f>
        <v>0</v>
      </c>
      <c r="G36" s="32"/>
      <c r="H36" s="32"/>
      <c r="I36" s="131">
        <v>0.15</v>
      </c>
      <c r="J36" s="130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44</v>
      </c>
      <c r="F37" s="130">
        <f>ROUND((SUM(BI123:BI211)),  2)</f>
        <v>0</v>
      </c>
      <c r="G37" s="32"/>
      <c r="H37" s="32"/>
      <c r="I37" s="131">
        <v>0</v>
      </c>
      <c r="J37" s="130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2"/>
      <c r="D39" s="133" t="s">
        <v>45</v>
      </c>
      <c r="E39" s="134"/>
      <c r="F39" s="134"/>
      <c r="G39" s="135" t="s">
        <v>46</v>
      </c>
      <c r="H39" s="136" t="s">
        <v>47</v>
      </c>
      <c r="I39" s="137"/>
      <c r="J39" s="138">
        <f>SUM(J30:J37)</f>
        <v>0</v>
      </c>
      <c r="K39" s="13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40" t="s">
        <v>48</v>
      </c>
      <c r="E50" s="141"/>
      <c r="F50" s="141"/>
      <c r="G50" s="140" t="s">
        <v>49</v>
      </c>
      <c r="H50" s="141"/>
      <c r="I50" s="142"/>
      <c r="J50" s="141"/>
      <c r="K50" s="14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43" t="s">
        <v>50</v>
      </c>
      <c r="E61" s="144"/>
      <c r="F61" s="145" t="s">
        <v>51</v>
      </c>
      <c r="G61" s="143" t="s">
        <v>50</v>
      </c>
      <c r="H61" s="144"/>
      <c r="I61" s="146"/>
      <c r="J61" s="147" t="s">
        <v>51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40" t="s">
        <v>52</v>
      </c>
      <c r="E65" s="148"/>
      <c r="F65" s="148"/>
      <c r="G65" s="140" t="s">
        <v>53</v>
      </c>
      <c r="H65" s="148"/>
      <c r="I65" s="149"/>
      <c r="J65" s="148"/>
      <c r="K65" s="14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43" t="s">
        <v>50</v>
      </c>
      <c r="E76" s="144"/>
      <c r="F76" s="145" t="s">
        <v>51</v>
      </c>
      <c r="G76" s="143" t="s">
        <v>50</v>
      </c>
      <c r="H76" s="144"/>
      <c r="I76" s="146"/>
      <c r="J76" s="147" t="s">
        <v>51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194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8" t="str">
        <f>E7</f>
        <v>Modernizace silnice III/3542 Česká Rybná – půtah</v>
      </c>
      <c r="F85" s="299"/>
      <c r="G85" s="299"/>
      <c r="H85" s="299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118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0" t="str">
        <f>E9</f>
        <v>SO 303 - stoka C</v>
      </c>
      <c r="F87" s="300"/>
      <c r="G87" s="300"/>
      <c r="H87" s="300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6" t="s">
        <v>22</v>
      </c>
      <c r="J89" s="64" t="str">
        <f>IF(J12="","",J12)</f>
        <v>4. 6. 2020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a údržba silnic Pardubického kraje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195</v>
      </c>
      <c r="D94" s="157"/>
      <c r="E94" s="157"/>
      <c r="F94" s="157"/>
      <c r="G94" s="157"/>
      <c r="H94" s="157"/>
      <c r="I94" s="158"/>
      <c r="J94" s="159" t="s">
        <v>196</v>
      </c>
      <c r="K94" s="15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197</v>
      </c>
      <c r="D96" s="34"/>
      <c r="E96" s="34"/>
      <c r="F96" s="34"/>
      <c r="G96" s="34"/>
      <c r="H96" s="34"/>
      <c r="I96" s="114"/>
      <c r="J96" s="82">
        <f>J123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1:31" s="9" customFormat="1" ht="24.95" customHeight="1">
      <c r="B97" s="161"/>
      <c r="C97" s="162"/>
      <c r="D97" s="163" t="s">
        <v>198</v>
      </c>
      <c r="E97" s="164"/>
      <c r="F97" s="164"/>
      <c r="G97" s="164"/>
      <c r="H97" s="164"/>
      <c r="I97" s="165"/>
      <c r="J97" s="166">
        <f>J124</f>
        <v>0</v>
      </c>
      <c r="K97" s="162"/>
      <c r="L97" s="167"/>
    </row>
    <row r="98" spans="1:31" s="9" customFormat="1" ht="24.95" customHeight="1">
      <c r="B98" s="161"/>
      <c r="C98" s="162"/>
      <c r="D98" s="163" t="s">
        <v>199</v>
      </c>
      <c r="E98" s="164"/>
      <c r="F98" s="164"/>
      <c r="G98" s="164"/>
      <c r="H98" s="164"/>
      <c r="I98" s="165"/>
      <c r="J98" s="166">
        <f>J172</f>
        <v>0</v>
      </c>
      <c r="K98" s="162"/>
      <c r="L98" s="167"/>
    </row>
    <row r="99" spans="1:31" s="9" customFormat="1" ht="24.95" customHeight="1">
      <c r="B99" s="161"/>
      <c r="C99" s="162"/>
      <c r="D99" s="163" t="s">
        <v>1467</v>
      </c>
      <c r="E99" s="164"/>
      <c r="F99" s="164"/>
      <c r="G99" s="164"/>
      <c r="H99" s="164"/>
      <c r="I99" s="165"/>
      <c r="J99" s="166">
        <f>J174</f>
        <v>0</v>
      </c>
      <c r="K99" s="162"/>
      <c r="L99" s="167"/>
    </row>
    <row r="100" spans="1:31" s="9" customFormat="1" ht="24.95" customHeight="1">
      <c r="B100" s="161"/>
      <c r="C100" s="162"/>
      <c r="D100" s="163" t="s">
        <v>1468</v>
      </c>
      <c r="E100" s="164"/>
      <c r="F100" s="164"/>
      <c r="G100" s="164"/>
      <c r="H100" s="164"/>
      <c r="I100" s="165"/>
      <c r="J100" s="166">
        <f>J178</f>
        <v>0</v>
      </c>
      <c r="K100" s="162"/>
      <c r="L100" s="167"/>
    </row>
    <row r="101" spans="1:31" s="9" customFormat="1" ht="24.95" customHeight="1">
      <c r="B101" s="161"/>
      <c r="C101" s="162"/>
      <c r="D101" s="163" t="s">
        <v>1469</v>
      </c>
      <c r="E101" s="164"/>
      <c r="F101" s="164"/>
      <c r="G101" s="164"/>
      <c r="H101" s="164"/>
      <c r="I101" s="165"/>
      <c r="J101" s="166">
        <f>J195</f>
        <v>0</v>
      </c>
      <c r="K101" s="162"/>
      <c r="L101" s="167"/>
    </row>
    <row r="102" spans="1:31" s="9" customFormat="1" ht="24.95" customHeight="1">
      <c r="B102" s="161"/>
      <c r="C102" s="162"/>
      <c r="D102" s="163" t="s">
        <v>204</v>
      </c>
      <c r="E102" s="164"/>
      <c r="F102" s="164"/>
      <c r="G102" s="164"/>
      <c r="H102" s="164"/>
      <c r="I102" s="165"/>
      <c r="J102" s="166">
        <f>J203</f>
        <v>0</v>
      </c>
      <c r="K102" s="162"/>
      <c r="L102" s="167"/>
    </row>
    <row r="103" spans="1:31" s="9" customFormat="1" ht="24.95" customHeight="1">
      <c r="B103" s="161"/>
      <c r="C103" s="162"/>
      <c r="D103" s="163" t="s">
        <v>1470</v>
      </c>
      <c r="E103" s="164"/>
      <c r="F103" s="164"/>
      <c r="G103" s="164"/>
      <c r="H103" s="164"/>
      <c r="I103" s="165"/>
      <c r="J103" s="166">
        <f>J210</f>
        <v>0</v>
      </c>
      <c r="K103" s="162"/>
      <c r="L103" s="167"/>
    </row>
    <row r="104" spans="1:31" s="2" customFormat="1" ht="21.75" customHeight="1">
      <c r="A104" s="32"/>
      <c r="B104" s="33"/>
      <c r="C104" s="34"/>
      <c r="D104" s="34"/>
      <c r="E104" s="34"/>
      <c r="F104" s="34"/>
      <c r="G104" s="34"/>
      <c r="H104" s="34"/>
      <c r="I104" s="11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52"/>
      <c r="C105" s="53"/>
      <c r="D105" s="53"/>
      <c r="E105" s="53"/>
      <c r="F105" s="53"/>
      <c r="G105" s="53"/>
      <c r="H105" s="53"/>
      <c r="I105" s="152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54"/>
      <c r="C109" s="55"/>
      <c r="D109" s="55"/>
      <c r="E109" s="55"/>
      <c r="F109" s="55"/>
      <c r="G109" s="55"/>
      <c r="H109" s="55"/>
      <c r="I109" s="155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205</v>
      </c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1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98" t="str">
        <f>E7</f>
        <v>Modernizace silnice III/3542 Česká Rybná – půtah</v>
      </c>
      <c r="F113" s="299"/>
      <c r="G113" s="299"/>
      <c r="H113" s="299"/>
      <c r="I113" s="11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118</v>
      </c>
      <c r="D114" s="34"/>
      <c r="E114" s="34"/>
      <c r="F114" s="34"/>
      <c r="G114" s="34"/>
      <c r="H114" s="34"/>
      <c r="I114" s="11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70" t="str">
        <f>E9</f>
        <v>SO 303 - stoka C</v>
      </c>
      <c r="F115" s="300"/>
      <c r="G115" s="300"/>
      <c r="H115" s="300"/>
      <c r="I115" s="11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4"/>
      <c r="E117" s="34"/>
      <c r="F117" s="25" t="str">
        <f>F12</f>
        <v xml:space="preserve"> </v>
      </c>
      <c r="G117" s="34"/>
      <c r="H117" s="34"/>
      <c r="I117" s="116" t="s">
        <v>22</v>
      </c>
      <c r="J117" s="64" t="str">
        <f>IF(J12="","",J12)</f>
        <v>4. 6. 2020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4"/>
      <c r="E119" s="34"/>
      <c r="F119" s="25" t="str">
        <f>E15</f>
        <v>Správa a údržba silnic Pardubického kraje</v>
      </c>
      <c r="G119" s="34"/>
      <c r="H119" s="34"/>
      <c r="I119" s="116" t="s">
        <v>31</v>
      </c>
      <c r="J119" s="30" t="str">
        <f>E21</f>
        <v xml:space="preserve"> 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29</v>
      </c>
      <c r="D120" s="34"/>
      <c r="E120" s="34"/>
      <c r="F120" s="25" t="str">
        <f>IF(E18="","",E18)</f>
        <v>Vyplň údaj</v>
      </c>
      <c r="G120" s="34"/>
      <c r="H120" s="34"/>
      <c r="I120" s="116" t="s">
        <v>33</v>
      </c>
      <c r="J120" s="30" t="str">
        <f>E24</f>
        <v xml:space="preserve"> 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4"/>
      <c r="D121" s="34"/>
      <c r="E121" s="34"/>
      <c r="F121" s="34"/>
      <c r="G121" s="34"/>
      <c r="H121" s="34"/>
      <c r="I121" s="11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0" customFormat="1" ht="29.25" customHeight="1">
      <c r="A122" s="168"/>
      <c r="B122" s="169"/>
      <c r="C122" s="170" t="s">
        <v>206</v>
      </c>
      <c r="D122" s="171" t="s">
        <v>60</v>
      </c>
      <c r="E122" s="171" t="s">
        <v>56</v>
      </c>
      <c r="F122" s="171" t="s">
        <v>57</v>
      </c>
      <c r="G122" s="171" t="s">
        <v>207</v>
      </c>
      <c r="H122" s="171" t="s">
        <v>208</v>
      </c>
      <c r="I122" s="172" t="s">
        <v>209</v>
      </c>
      <c r="J122" s="173" t="s">
        <v>196</v>
      </c>
      <c r="K122" s="174" t="s">
        <v>210</v>
      </c>
      <c r="L122" s="175"/>
      <c r="M122" s="73" t="s">
        <v>1</v>
      </c>
      <c r="N122" s="74" t="s">
        <v>39</v>
      </c>
      <c r="O122" s="74" t="s">
        <v>211</v>
      </c>
      <c r="P122" s="74" t="s">
        <v>212</v>
      </c>
      <c r="Q122" s="74" t="s">
        <v>213</v>
      </c>
      <c r="R122" s="74" t="s">
        <v>214</v>
      </c>
      <c r="S122" s="74" t="s">
        <v>215</v>
      </c>
      <c r="T122" s="75" t="s">
        <v>216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2" customFormat="1" ht="22.9" customHeight="1">
      <c r="A123" s="32"/>
      <c r="B123" s="33"/>
      <c r="C123" s="80" t="s">
        <v>217</v>
      </c>
      <c r="D123" s="34"/>
      <c r="E123" s="34"/>
      <c r="F123" s="34"/>
      <c r="G123" s="34"/>
      <c r="H123" s="34"/>
      <c r="I123" s="114"/>
      <c r="J123" s="176">
        <f>BK123</f>
        <v>0</v>
      </c>
      <c r="K123" s="34"/>
      <c r="L123" s="37"/>
      <c r="M123" s="76"/>
      <c r="N123" s="177"/>
      <c r="O123" s="77"/>
      <c r="P123" s="178">
        <f>P124+P172+P174+P178+P195+P203+P210</f>
        <v>0</v>
      </c>
      <c r="Q123" s="77"/>
      <c r="R123" s="178">
        <f>R124+R172+R174+R178+R195+R203+R210</f>
        <v>0</v>
      </c>
      <c r="S123" s="77"/>
      <c r="T123" s="179">
        <f>T124+T172+T174+T178+T195+T203+T210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74</v>
      </c>
      <c r="AU123" s="15" t="s">
        <v>91</v>
      </c>
      <c r="BK123" s="180">
        <f>BK124+BK172+BK174+BK178+BK195+BK203+BK210</f>
        <v>0</v>
      </c>
    </row>
    <row r="124" spans="1:65" s="11" customFormat="1" ht="25.9" customHeight="1">
      <c r="B124" s="181"/>
      <c r="C124" s="182"/>
      <c r="D124" s="183" t="s">
        <v>74</v>
      </c>
      <c r="E124" s="184" t="s">
        <v>83</v>
      </c>
      <c r="F124" s="184" t="s">
        <v>218</v>
      </c>
      <c r="G124" s="182"/>
      <c r="H124" s="182"/>
      <c r="I124" s="185"/>
      <c r="J124" s="186">
        <f>BK124</f>
        <v>0</v>
      </c>
      <c r="K124" s="182"/>
      <c r="L124" s="187"/>
      <c r="M124" s="188"/>
      <c r="N124" s="189"/>
      <c r="O124" s="189"/>
      <c r="P124" s="190">
        <f>SUM(P125:P171)</f>
        <v>0</v>
      </c>
      <c r="Q124" s="189"/>
      <c r="R124" s="190">
        <f>SUM(R125:R171)</f>
        <v>0</v>
      </c>
      <c r="S124" s="189"/>
      <c r="T124" s="191">
        <f>SUM(T125:T171)</f>
        <v>0</v>
      </c>
      <c r="AR124" s="192" t="s">
        <v>168</v>
      </c>
      <c r="AT124" s="193" t="s">
        <v>74</v>
      </c>
      <c r="AU124" s="193" t="s">
        <v>75</v>
      </c>
      <c r="AY124" s="192" t="s">
        <v>219</v>
      </c>
      <c r="BK124" s="194">
        <f>SUM(BK125:BK171)</f>
        <v>0</v>
      </c>
    </row>
    <row r="125" spans="1:65" s="2" customFormat="1" ht="24" customHeight="1">
      <c r="A125" s="32"/>
      <c r="B125" s="33"/>
      <c r="C125" s="195" t="s">
        <v>83</v>
      </c>
      <c r="D125" s="195" t="s">
        <v>220</v>
      </c>
      <c r="E125" s="196" t="s">
        <v>299</v>
      </c>
      <c r="F125" s="197" t="s">
        <v>300</v>
      </c>
      <c r="G125" s="198" t="s">
        <v>301</v>
      </c>
      <c r="H125" s="199">
        <v>120</v>
      </c>
      <c r="I125" s="200"/>
      <c r="J125" s="201">
        <f>ROUND(I125*H125,2)</f>
        <v>0</v>
      </c>
      <c r="K125" s="202"/>
      <c r="L125" s="37"/>
      <c r="M125" s="203" t="s">
        <v>1</v>
      </c>
      <c r="N125" s="204" t="s">
        <v>40</v>
      </c>
      <c r="O125" s="69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7" t="s">
        <v>168</v>
      </c>
      <c r="AT125" s="207" t="s">
        <v>220</v>
      </c>
      <c r="AU125" s="207" t="s">
        <v>83</v>
      </c>
      <c r="AY125" s="15" t="s">
        <v>219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5" t="s">
        <v>83</v>
      </c>
      <c r="BK125" s="208">
        <f>ROUND(I125*H125,2)</f>
        <v>0</v>
      </c>
      <c r="BL125" s="15" t="s">
        <v>168</v>
      </c>
      <c r="BM125" s="207" t="s">
        <v>1738</v>
      </c>
    </row>
    <row r="126" spans="1:65" s="12" customFormat="1" ht="11.25">
      <c r="B126" s="209"/>
      <c r="C126" s="210"/>
      <c r="D126" s="211" t="s">
        <v>225</v>
      </c>
      <c r="E126" s="212" t="s">
        <v>226</v>
      </c>
      <c r="F126" s="213" t="s">
        <v>1739</v>
      </c>
      <c r="G126" s="210"/>
      <c r="H126" s="214">
        <v>120</v>
      </c>
      <c r="I126" s="215"/>
      <c r="J126" s="210"/>
      <c r="K126" s="210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225</v>
      </c>
      <c r="AU126" s="220" t="s">
        <v>83</v>
      </c>
      <c r="AV126" s="12" t="s">
        <v>106</v>
      </c>
      <c r="AW126" s="12" t="s">
        <v>32</v>
      </c>
      <c r="AX126" s="12" t="s">
        <v>75</v>
      </c>
      <c r="AY126" s="220" t="s">
        <v>219</v>
      </c>
    </row>
    <row r="127" spans="1:65" s="12" customFormat="1" ht="11.25">
      <c r="B127" s="209"/>
      <c r="C127" s="210"/>
      <c r="D127" s="211" t="s">
        <v>225</v>
      </c>
      <c r="E127" s="212" t="s">
        <v>104</v>
      </c>
      <c r="F127" s="213" t="s">
        <v>1473</v>
      </c>
      <c r="G127" s="210"/>
      <c r="H127" s="214">
        <v>120</v>
      </c>
      <c r="I127" s="215"/>
      <c r="J127" s="210"/>
      <c r="K127" s="210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225</v>
      </c>
      <c r="AU127" s="220" t="s">
        <v>83</v>
      </c>
      <c r="AV127" s="12" t="s">
        <v>106</v>
      </c>
      <c r="AW127" s="12" t="s">
        <v>32</v>
      </c>
      <c r="AX127" s="12" t="s">
        <v>83</v>
      </c>
      <c r="AY127" s="220" t="s">
        <v>219</v>
      </c>
    </row>
    <row r="128" spans="1:65" s="2" customFormat="1" ht="24" customHeight="1">
      <c r="A128" s="32"/>
      <c r="B128" s="33"/>
      <c r="C128" s="195" t="s">
        <v>106</v>
      </c>
      <c r="D128" s="195" t="s">
        <v>220</v>
      </c>
      <c r="E128" s="196" t="s">
        <v>306</v>
      </c>
      <c r="F128" s="197" t="s">
        <v>307</v>
      </c>
      <c r="G128" s="198" t="s">
        <v>308</v>
      </c>
      <c r="H128" s="199">
        <v>5</v>
      </c>
      <c r="I128" s="200"/>
      <c r="J128" s="201">
        <f>ROUND(I128*H128,2)</f>
        <v>0</v>
      </c>
      <c r="K128" s="202"/>
      <c r="L128" s="37"/>
      <c r="M128" s="203" t="s">
        <v>1</v>
      </c>
      <c r="N128" s="204" t="s">
        <v>40</v>
      </c>
      <c r="O128" s="69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7" t="s">
        <v>168</v>
      </c>
      <c r="AT128" s="207" t="s">
        <v>220</v>
      </c>
      <c r="AU128" s="207" t="s">
        <v>83</v>
      </c>
      <c r="AY128" s="15" t="s">
        <v>219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5" t="s">
        <v>83</v>
      </c>
      <c r="BK128" s="208">
        <f>ROUND(I128*H128,2)</f>
        <v>0</v>
      </c>
      <c r="BL128" s="15" t="s">
        <v>168</v>
      </c>
      <c r="BM128" s="207" t="s">
        <v>1740</v>
      </c>
    </row>
    <row r="129" spans="1:65" s="2" customFormat="1" ht="24" customHeight="1">
      <c r="A129" s="32"/>
      <c r="B129" s="33"/>
      <c r="C129" s="195" t="s">
        <v>241</v>
      </c>
      <c r="D129" s="195" t="s">
        <v>220</v>
      </c>
      <c r="E129" s="196" t="s">
        <v>1475</v>
      </c>
      <c r="F129" s="197" t="s">
        <v>1476</v>
      </c>
      <c r="G129" s="198" t="s">
        <v>288</v>
      </c>
      <c r="H129" s="199">
        <v>18</v>
      </c>
      <c r="I129" s="200"/>
      <c r="J129" s="201">
        <f>ROUND(I129*H129,2)</f>
        <v>0</v>
      </c>
      <c r="K129" s="202"/>
      <c r="L129" s="37"/>
      <c r="M129" s="203" t="s">
        <v>1</v>
      </c>
      <c r="N129" s="204" t="s">
        <v>40</v>
      </c>
      <c r="O129" s="69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7" t="s">
        <v>168</v>
      </c>
      <c r="AT129" s="207" t="s">
        <v>220</v>
      </c>
      <c r="AU129" s="207" t="s">
        <v>83</v>
      </c>
      <c r="AY129" s="15" t="s">
        <v>219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5" t="s">
        <v>83</v>
      </c>
      <c r="BK129" s="208">
        <f>ROUND(I129*H129,2)</f>
        <v>0</v>
      </c>
      <c r="BL129" s="15" t="s">
        <v>168</v>
      </c>
      <c r="BM129" s="207" t="s">
        <v>1741</v>
      </c>
    </row>
    <row r="130" spans="1:65" s="2" customFormat="1" ht="24" customHeight="1">
      <c r="A130" s="32"/>
      <c r="B130" s="33"/>
      <c r="C130" s="195" t="s">
        <v>168</v>
      </c>
      <c r="D130" s="195" t="s">
        <v>220</v>
      </c>
      <c r="E130" s="196" t="s">
        <v>1480</v>
      </c>
      <c r="F130" s="197" t="s">
        <v>1481</v>
      </c>
      <c r="G130" s="198" t="s">
        <v>288</v>
      </c>
      <c r="H130" s="199">
        <v>21</v>
      </c>
      <c r="I130" s="200"/>
      <c r="J130" s="201">
        <f>ROUND(I130*H130,2)</f>
        <v>0</v>
      </c>
      <c r="K130" s="202"/>
      <c r="L130" s="37"/>
      <c r="M130" s="203" t="s">
        <v>1</v>
      </c>
      <c r="N130" s="204" t="s">
        <v>40</v>
      </c>
      <c r="O130" s="69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7" t="s">
        <v>168</v>
      </c>
      <c r="AT130" s="207" t="s">
        <v>220</v>
      </c>
      <c r="AU130" s="207" t="s">
        <v>83</v>
      </c>
      <c r="AY130" s="15" t="s">
        <v>219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5" t="s">
        <v>83</v>
      </c>
      <c r="BK130" s="208">
        <f>ROUND(I130*H130,2)</f>
        <v>0</v>
      </c>
      <c r="BL130" s="15" t="s">
        <v>168</v>
      </c>
      <c r="BM130" s="207" t="s">
        <v>1742</v>
      </c>
    </row>
    <row r="131" spans="1:65" s="12" customFormat="1" ht="11.25">
      <c r="B131" s="209"/>
      <c r="C131" s="210"/>
      <c r="D131" s="211" t="s">
        <v>225</v>
      </c>
      <c r="E131" s="212" t="s">
        <v>250</v>
      </c>
      <c r="F131" s="213" t="s">
        <v>1662</v>
      </c>
      <c r="G131" s="210"/>
      <c r="H131" s="214">
        <v>21</v>
      </c>
      <c r="I131" s="215"/>
      <c r="J131" s="210"/>
      <c r="K131" s="210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225</v>
      </c>
      <c r="AU131" s="220" t="s">
        <v>83</v>
      </c>
      <c r="AV131" s="12" t="s">
        <v>106</v>
      </c>
      <c r="AW131" s="12" t="s">
        <v>32</v>
      </c>
      <c r="AX131" s="12" t="s">
        <v>75</v>
      </c>
      <c r="AY131" s="220" t="s">
        <v>219</v>
      </c>
    </row>
    <row r="132" spans="1:65" s="12" customFormat="1" ht="11.25">
      <c r="B132" s="209"/>
      <c r="C132" s="210"/>
      <c r="D132" s="211" t="s">
        <v>225</v>
      </c>
      <c r="E132" s="212" t="s">
        <v>1365</v>
      </c>
      <c r="F132" s="213" t="s">
        <v>1484</v>
      </c>
      <c r="G132" s="210"/>
      <c r="H132" s="214">
        <v>21</v>
      </c>
      <c r="I132" s="215"/>
      <c r="J132" s="210"/>
      <c r="K132" s="210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225</v>
      </c>
      <c r="AU132" s="220" t="s">
        <v>83</v>
      </c>
      <c r="AV132" s="12" t="s">
        <v>106</v>
      </c>
      <c r="AW132" s="12" t="s">
        <v>32</v>
      </c>
      <c r="AX132" s="12" t="s">
        <v>83</v>
      </c>
      <c r="AY132" s="220" t="s">
        <v>219</v>
      </c>
    </row>
    <row r="133" spans="1:65" s="2" customFormat="1" ht="24" customHeight="1">
      <c r="A133" s="32"/>
      <c r="B133" s="33"/>
      <c r="C133" s="195" t="s">
        <v>251</v>
      </c>
      <c r="D133" s="195" t="s">
        <v>220</v>
      </c>
      <c r="E133" s="196" t="s">
        <v>328</v>
      </c>
      <c r="F133" s="197" t="s">
        <v>329</v>
      </c>
      <c r="G133" s="198" t="s">
        <v>288</v>
      </c>
      <c r="H133" s="199">
        <v>44</v>
      </c>
      <c r="I133" s="200"/>
      <c r="J133" s="201">
        <f>ROUND(I133*H133,2)</f>
        <v>0</v>
      </c>
      <c r="K133" s="202"/>
      <c r="L133" s="37"/>
      <c r="M133" s="203" t="s">
        <v>1</v>
      </c>
      <c r="N133" s="204" t="s">
        <v>40</v>
      </c>
      <c r="O133" s="69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7" t="s">
        <v>168</v>
      </c>
      <c r="AT133" s="207" t="s">
        <v>220</v>
      </c>
      <c r="AU133" s="207" t="s">
        <v>83</v>
      </c>
      <c r="AY133" s="15" t="s">
        <v>219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5" t="s">
        <v>83</v>
      </c>
      <c r="BK133" s="208">
        <f>ROUND(I133*H133,2)</f>
        <v>0</v>
      </c>
      <c r="BL133" s="15" t="s">
        <v>168</v>
      </c>
      <c r="BM133" s="207" t="s">
        <v>1743</v>
      </c>
    </row>
    <row r="134" spans="1:65" s="2" customFormat="1" ht="24" customHeight="1">
      <c r="A134" s="32"/>
      <c r="B134" s="33"/>
      <c r="C134" s="195" t="s">
        <v>111</v>
      </c>
      <c r="D134" s="195" t="s">
        <v>220</v>
      </c>
      <c r="E134" s="196" t="s">
        <v>1486</v>
      </c>
      <c r="F134" s="197" t="s">
        <v>371</v>
      </c>
      <c r="G134" s="198" t="s">
        <v>320</v>
      </c>
      <c r="H134" s="199">
        <v>112.2</v>
      </c>
      <c r="I134" s="200"/>
      <c r="J134" s="201">
        <f>ROUND(I134*H134,2)</f>
        <v>0</v>
      </c>
      <c r="K134" s="202"/>
      <c r="L134" s="37"/>
      <c r="M134" s="203" t="s">
        <v>1</v>
      </c>
      <c r="N134" s="204" t="s">
        <v>40</v>
      </c>
      <c r="O134" s="69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07" t="s">
        <v>168</v>
      </c>
      <c r="AT134" s="207" t="s">
        <v>220</v>
      </c>
      <c r="AU134" s="207" t="s">
        <v>83</v>
      </c>
      <c r="AY134" s="15" t="s">
        <v>219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5" t="s">
        <v>83</v>
      </c>
      <c r="BK134" s="208">
        <f>ROUND(I134*H134,2)</f>
        <v>0</v>
      </c>
      <c r="BL134" s="15" t="s">
        <v>168</v>
      </c>
      <c r="BM134" s="207" t="s">
        <v>1744</v>
      </c>
    </row>
    <row r="135" spans="1:65" s="12" customFormat="1" ht="11.25">
      <c r="B135" s="209"/>
      <c r="C135" s="210"/>
      <c r="D135" s="211" t="s">
        <v>225</v>
      </c>
      <c r="E135" s="212" t="s">
        <v>266</v>
      </c>
      <c r="F135" s="213" t="s">
        <v>1745</v>
      </c>
      <c r="G135" s="210"/>
      <c r="H135" s="214">
        <v>112.2</v>
      </c>
      <c r="I135" s="215"/>
      <c r="J135" s="210"/>
      <c r="K135" s="210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225</v>
      </c>
      <c r="AU135" s="220" t="s">
        <v>83</v>
      </c>
      <c r="AV135" s="12" t="s">
        <v>106</v>
      </c>
      <c r="AW135" s="12" t="s">
        <v>32</v>
      </c>
      <c r="AX135" s="12" t="s">
        <v>75</v>
      </c>
      <c r="AY135" s="220" t="s">
        <v>219</v>
      </c>
    </row>
    <row r="136" spans="1:65" s="12" customFormat="1" ht="11.25">
      <c r="B136" s="209"/>
      <c r="C136" s="210"/>
      <c r="D136" s="211" t="s">
        <v>225</v>
      </c>
      <c r="E136" s="212" t="s">
        <v>1368</v>
      </c>
      <c r="F136" s="213" t="s">
        <v>1489</v>
      </c>
      <c r="G136" s="210"/>
      <c r="H136" s="214">
        <v>112.2</v>
      </c>
      <c r="I136" s="215"/>
      <c r="J136" s="210"/>
      <c r="K136" s="210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225</v>
      </c>
      <c r="AU136" s="220" t="s">
        <v>83</v>
      </c>
      <c r="AV136" s="12" t="s">
        <v>106</v>
      </c>
      <c r="AW136" s="12" t="s">
        <v>32</v>
      </c>
      <c r="AX136" s="12" t="s">
        <v>83</v>
      </c>
      <c r="AY136" s="220" t="s">
        <v>219</v>
      </c>
    </row>
    <row r="137" spans="1:65" s="2" customFormat="1" ht="24" customHeight="1">
      <c r="A137" s="32"/>
      <c r="B137" s="33"/>
      <c r="C137" s="195" t="s">
        <v>268</v>
      </c>
      <c r="D137" s="195" t="s">
        <v>220</v>
      </c>
      <c r="E137" s="196" t="s">
        <v>1490</v>
      </c>
      <c r="F137" s="197" t="s">
        <v>1491</v>
      </c>
      <c r="G137" s="198" t="s">
        <v>320</v>
      </c>
      <c r="H137" s="199">
        <v>36.4</v>
      </c>
      <c r="I137" s="200"/>
      <c r="J137" s="201">
        <f>ROUND(I137*H137,2)</f>
        <v>0</v>
      </c>
      <c r="K137" s="202"/>
      <c r="L137" s="37"/>
      <c r="M137" s="203" t="s">
        <v>1</v>
      </c>
      <c r="N137" s="204" t="s">
        <v>40</v>
      </c>
      <c r="O137" s="69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7" t="s">
        <v>168</v>
      </c>
      <c r="AT137" s="207" t="s">
        <v>220</v>
      </c>
      <c r="AU137" s="207" t="s">
        <v>83</v>
      </c>
      <c r="AY137" s="15" t="s">
        <v>219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5" t="s">
        <v>83</v>
      </c>
      <c r="BK137" s="208">
        <f>ROUND(I137*H137,2)</f>
        <v>0</v>
      </c>
      <c r="BL137" s="15" t="s">
        <v>168</v>
      </c>
      <c r="BM137" s="207" t="s">
        <v>1746</v>
      </c>
    </row>
    <row r="138" spans="1:65" s="12" customFormat="1" ht="11.25">
      <c r="B138" s="209"/>
      <c r="C138" s="210"/>
      <c r="D138" s="211" t="s">
        <v>225</v>
      </c>
      <c r="E138" s="212" t="s">
        <v>273</v>
      </c>
      <c r="F138" s="213" t="s">
        <v>1747</v>
      </c>
      <c r="G138" s="210"/>
      <c r="H138" s="214">
        <v>36.4</v>
      </c>
      <c r="I138" s="215"/>
      <c r="J138" s="210"/>
      <c r="K138" s="210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225</v>
      </c>
      <c r="AU138" s="220" t="s">
        <v>83</v>
      </c>
      <c r="AV138" s="12" t="s">
        <v>106</v>
      </c>
      <c r="AW138" s="12" t="s">
        <v>32</v>
      </c>
      <c r="AX138" s="12" t="s">
        <v>75</v>
      </c>
      <c r="AY138" s="220" t="s">
        <v>219</v>
      </c>
    </row>
    <row r="139" spans="1:65" s="12" customFormat="1" ht="11.25">
      <c r="B139" s="209"/>
      <c r="C139" s="210"/>
      <c r="D139" s="211" t="s">
        <v>225</v>
      </c>
      <c r="E139" s="212" t="s">
        <v>1494</v>
      </c>
      <c r="F139" s="213" t="s">
        <v>1495</v>
      </c>
      <c r="G139" s="210"/>
      <c r="H139" s="214">
        <v>36.4</v>
      </c>
      <c r="I139" s="215"/>
      <c r="J139" s="210"/>
      <c r="K139" s="210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225</v>
      </c>
      <c r="AU139" s="220" t="s">
        <v>83</v>
      </c>
      <c r="AV139" s="12" t="s">
        <v>106</v>
      </c>
      <c r="AW139" s="12" t="s">
        <v>32</v>
      </c>
      <c r="AX139" s="12" t="s">
        <v>83</v>
      </c>
      <c r="AY139" s="220" t="s">
        <v>219</v>
      </c>
    </row>
    <row r="140" spans="1:65" s="2" customFormat="1" ht="24" customHeight="1">
      <c r="A140" s="32"/>
      <c r="B140" s="33"/>
      <c r="C140" s="195" t="s">
        <v>275</v>
      </c>
      <c r="D140" s="195" t="s">
        <v>220</v>
      </c>
      <c r="E140" s="196" t="s">
        <v>1496</v>
      </c>
      <c r="F140" s="197" t="s">
        <v>1497</v>
      </c>
      <c r="G140" s="198" t="s">
        <v>320</v>
      </c>
      <c r="H140" s="199">
        <v>41.6</v>
      </c>
      <c r="I140" s="200"/>
      <c r="J140" s="201">
        <f>ROUND(I140*H140,2)</f>
        <v>0</v>
      </c>
      <c r="K140" s="202"/>
      <c r="L140" s="37"/>
      <c r="M140" s="203" t="s">
        <v>1</v>
      </c>
      <c r="N140" s="204" t="s">
        <v>40</v>
      </c>
      <c r="O140" s="69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07" t="s">
        <v>168</v>
      </c>
      <c r="AT140" s="207" t="s">
        <v>220</v>
      </c>
      <c r="AU140" s="207" t="s">
        <v>83</v>
      </c>
      <c r="AY140" s="15" t="s">
        <v>219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5" t="s">
        <v>83</v>
      </c>
      <c r="BK140" s="208">
        <f>ROUND(I140*H140,2)</f>
        <v>0</v>
      </c>
      <c r="BL140" s="15" t="s">
        <v>168</v>
      </c>
      <c r="BM140" s="207" t="s">
        <v>1748</v>
      </c>
    </row>
    <row r="141" spans="1:65" s="12" customFormat="1" ht="11.25">
      <c r="B141" s="209"/>
      <c r="C141" s="210"/>
      <c r="D141" s="211" t="s">
        <v>225</v>
      </c>
      <c r="E141" s="212" t="s">
        <v>280</v>
      </c>
      <c r="F141" s="213" t="s">
        <v>1749</v>
      </c>
      <c r="G141" s="210"/>
      <c r="H141" s="214">
        <v>41.6</v>
      </c>
      <c r="I141" s="215"/>
      <c r="J141" s="210"/>
      <c r="K141" s="210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225</v>
      </c>
      <c r="AU141" s="220" t="s">
        <v>83</v>
      </c>
      <c r="AV141" s="12" t="s">
        <v>106</v>
      </c>
      <c r="AW141" s="12" t="s">
        <v>32</v>
      </c>
      <c r="AX141" s="12" t="s">
        <v>75</v>
      </c>
      <c r="AY141" s="220" t="s">
        <v>219</v>
      </c>
    </row>
    <row r="142" spans="1:65" s="12" customFormat="1" ht="11.25">
      <c r="B142" s="209"/>
      <c r="C142" s="210"/>
      <c r="D142" s="211" t="s">
        <v>225</v>
      </c>
      <c r="E142" s="212" t="s">
        <v>114</v>
      </c>
      <c r="F142" s="213" t="s">
        <v>1500</v>
      </c>
      <c r="G142" s="210"/>
      <c r="H142" s="214">
        <v>41.6</v>
      </c>
      <c r="I142" s="215"/>
      <c r="J142" s="210"/>
      <c r="K142" s="210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225</v>
      </c>
      <c r="AU142" s="220" t="s">
        <v>83</v>
      </c>
      <c r="AV142" s="12" t="s">
        <v>106</v>
      </c>
      <c r="AW142" s="12" t="s">
        <v>32</v>
      </c>
      <c r="AX142" s="12" t="s">
        <v>83</v>
      </c>
      <c r="AY142" s="220" t="s">
        <v>219</v>
      </c>
    </row>
    <row r="143" spans="1:65" s="2" customFormat="1" ht="16.5" customHeight="1">
      <c r="A143" s="32"/>
      <c r="B143" s="33"/>
      <c r="C143" s="195" t="s">
        <v>285</v>
      </c>
      <c r="D143" s="195" t="s">
        <v>220</v>
      </c>
      <c r="E143" s="196" t="s">
        <v>1501</v>
      </c>
      <c r="F143" s="197" t="s">
        <v>1502</v>
      </c>
      <c r="G143" s="198" t="s">
        <v>320</v>
      </c>
      <c r="H143" s="199">
        <v>20.8</v>
      </c>
      <c r="I143" s="200"/>
      <c r="J143" s="201">
        <f>ROUND(I143*H143,2)</f>
        <v>0</v>
      </c>
      <c r="K143" s="202"/>
      <c r="L143" s="37"/>
      <c r="M143" s="203" t="s">
        <v>1</v>
      </c>
      <c r="N143" s="204" t="s">
        <v>40</v>
      </c>
      <c r="O143" s="69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07" t="s">
        <v>168</v>
      </c>
      <c r="AT143" s="207" t="s">
        <v>220</v>
      </c>
      <c r="AU143" s="207" t="s">
        <v>83</v>
      </c>
      <c r="AY143" s="15" t="s">
        <v>219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5" t="s">
        <v>83</v>
      </c>
      <c r="BK143" s="208">
        <f>ROUND(I143*H143,2)</f>
        <v>0</v>
      </c>
      <c r="BL143" s="15" t="s">
        <v>168</v>
      </c>
      <c r="BM143" s="207" t="s">
        <v>1750</v>
      </c>
    </row>
    <row r="144" spans="1:65" s="12" customFormat="1" ht="11.25">
      <c r="B144" s="209"/>
      <c r="C144" s="210"/>
      <c r="D144" s="211" t="s">
        <v>225</v>
      </c>
      <c r="E144" s="212" t="s">
        <v>290</v>
      </c>
      <c r="F144" s="213" t="s">
        <v>1751</v>
      </c>
      <c r="G144" s="210"/>
      <c r="H144" s="214">
        <v>20.8</v>
      </c>
      <c r="I144" s="215"/>
      <c r="J144" s="210"/>
      <c r="K144" s="210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225</v>
      </c>
      <c r="AU144" s="220" t="s">
        <v>83</v>
      </c>
      <c r="AV144" s="12" t="s">
        <v>106</v>
      </c>
      <c r="AW144" s="12" t="s">
        <v>32</v>
      </c>
      <c r="AX144" s="12" t="s">
        <v>75</v>
      </c>
      <c r="AY144" s="220" t="s">
        <v>219</v>
      </c>
    </row>
    <row r="145" spans="1:65" s="12" customFormat="1" ht="11.25">
      <c r="B145" s="209"/>
      <c r="C145" s="210"/>
      <c r="D145" s="211" t="s">
        <v>225</v>
      </c>
      <c r="E145" s="212" t="s">
        <v>1370</v>
      </c>
      <c r="F145" s="213" t="s">
        <v>1505</v>
      </c>
      <c r="G145" s="210"/>
      <c r="H145" s="214">
        <v>20.8</v>
      </c>
      <c r="I145" s="215"/>
      <c r="J145" s="210"/>
      <c r="K145" s="210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225</v>
      </c>
      <c r="AU145" s="220" t="s">
        <v>83</v>
      </c>
      <c r="AV145" s="12" t="s">
        <v>106</v>
      </c>
      <c r="AW145" s="12" t="s">
        <v>32</v>
      </c>
      <c r="AX145" s="12" t="s">
        <v>83</v>
      </c>
      <c r="AY145" s="220" t="s">
        <v>219</v>
      </c>
    </row>
    <row r="146" spans="1:65" s="2" customFormat="1" ht="16.5" customHeight="1">
      <c r="A146" s="32"/>
      <c r="B146" s="33"/>
      <c r="C146" s="195" t="s">
        <v>292</v>
      </c>
      <c r="D146" s="195" t="s">
        <v>220</v>
      </c>
      <c r="E146" s="196" t="s">
        <v>1506</v>
      </c>
      <c r="F146" s="197" t="s">
        <v>1507</v>
      </c>
      <c r="G146" s="198" t="s">
        <v>320</v>
      </c>
      <c r="H146" s="199">
        <v>5.2</v>
      </c>
      <c r="I146" s="200"/>
      <c r="J146" s="201">
        <f>ROUND(I146*H146,2)</f>
        <v>0</v>
      </c>
      <c r="K146" s="202"/>
      <c r="L146" s="37"/>
      <c r="M146" s="203" t="s">
        <v>1</v>
      </c>
      <c r="N146" s="204" t="s">
        <v>40</v>
      </c>
      <c r="O146" s="69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07" t="s">
        <v>168</v>
      </c>
      <c r="AT146" s="207" t="s">
        <v>220</v>
      </c>
      <c r="AU146" s="207" t="s">
        <v>83</v>
      </c>
      <c r="AY146" s="15" t="s">
        <v>219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5" t="s">
        <v>83</v>
      </c>
      <c r="BK146" s="208">
        <f>ROUND(I146*H146,2)</f>
        <v>0</v>
      </c>
      <c r="BL146" s="15" t="s">
        <v>168</v>
      </c>
      <c r="BM146" s="207" t="s">
        <v>1752</v>
      </c>
    </row>
    <row r="147" spans="1:65" s="12" customFormat="1" ht="11.25">
      <c r="B147" s="209"/>
      <c r="C147" s="210"/>
      <c r="D147" s="211" t="s">
        <v>225</v>
      </c>
      <c r="E147" s="212" t="s">
        <v>296</v>
      </c>
      <c r="F147" s="213" t="s">
        <v>1753</v>
      </c>
      <c r="G147" s="210"/>
      <c r="H147" s="214">
        <v>5.2</v>
      </c>
      <c r="I147" s="215"/>
      <c r="J147" s="210"/>
      <c r="K147" s="210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225</v>
      </c>
      <c r="AU147" s="220" t="s">
        <v>83</v>
      </c>
      <c r="AV147" s="12" t="s">
        <v>106</v>
      </c>
      <c r="AW147" s="12" t="s">
        <v>32</v>
      </c>
      <c r="AX147" s="12" t="s">
        <v>75</v>
      </c>
      <c r="AY147" s="220" t="s">
        <v>219</v>
      </c>
    </row>
    <row r="148" spans="1:65" s="12" customFormat="1" ht="11.25">
      <c r="B148" s="209"/>
      <c r="C148" s="210"/>
      <c r="D148" s="211" t="s">
        <v>225</v>
      </c>
      <c r="E148" s="212" t="s">
        <v>1371</v>
      </c>
      <c r="F148" s="213" t="s">
        <v>1510</v>
      </c>
      <c r="G148" s="210"/>
      <c r="H148" s="214">
        <v>5.2</v>
      </c>
      <c r="I148" s="215"/>
      <c r="J148" s="210"/>
      <c r="K148" s="210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225</v>
      </c>
      <c r="AU148" s="220" t="s">
        <v>83</v>
      </c>
      <c r="AV148" s="12" t="s">
        <v>106</v>
      </c>
      <c r="AW148" s="12" t="s">
        <v>32</v>
      </c>
      <c r="AX148" s="12" t="s">
        <v>83</v>
      </c>
      <c r="AY148" s="220" t="s">
        <v>219</v>
      </c>
    </row>
    <row r="149" spans="1:65" s="2" customFormat="1" ht="16.5" customHeight="1">
      <c r="A149" s="32"/>
      <c r="B149" s="33"/>
      <c r="C149" s="195" t="s">
        <v>298</v>
      </c>
      <c r="D149" s="195" t="s">
        <v>220</v>
      </c>
      <c r="E149" s="196" t="s">
        <v>1511</v>
      </c>
      <c r="F149" s="197" t="s">
        <v>1512</v>
      </c>
      <c r="G149" s="198" t="s">
        <v>223</v>
      </c>
      <c r="H149" s="199">
        <v>142</v>
      </c>
      <c r="I149" s="200"/>
      <c r="J149" s="201">
        <f>ROUND(I149*H149,2)</f>
        <v>0</v>
      </c>
      <c r="K149" s="202"/>
      <c r="L149" s="37"/>
      <c r="M149" s="203" t="s">
        <v>1</v>
      </c>
      <c r="N149" s="204" t="s">
        <v>40</v>
      </c>
      <c r="O149" s="69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7" t="s">
        <v>168</v>
      </c>
      <c r="AT149" s="207" t="s">
        <v>220</v>
      </c>
      <c r="AU149" s="207" t="s">
        <v>83</v>
      </c>
      <c r="AY149" s="15" t="s">
        <v>219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5" t="s">
        <v>83</v>
      </c>
      <c r="BK149" s="208">
        <f>ROUND(I149*H149,2)</f>
        <v>0</v>
      </c>
      <c r="BL149" s="15" t="s">
        <v>168</v>
      </c>
      <c r="BM149" s="207" t="s">
        <v>1754</v>
      </c>
    </row>
    <row r="150" spans="1:65" s="2" customFormat="1" ht="24" customHeight="1">
      <c r="A150" s="32"/>
      <c r="B150" s="33"/>
      <c r="C150" s="195" t="s">
        <v>305</v>
      </c>
      <c r="D150" s="195" t="s">
        <v>220</v>
      </c>
      <c r="E150" s="196" t="s">
        <v>1514</v>
      </c>
      <c r="F150" s="197" t="s">
        <v>1515</v>
      </c>
      <c r="G150" s="198" t="s">
        <v>223</v>
      </c>
      <c r="H150" s="199">
        <v>142</v>
      </c>
      <c r="I150" s="200"/>
      <c r="J150" s="201">
        <f>ROUND(I150*H150,2)</f>
        <v>0</v>
      </c>
      <c r="K150" s="202"/>
      <c r="L150" s="37"/>
      <c r="M150" s="203" t="s">
        <v>1</v>
      </c>
      <c r="N150" s="204" t="s">
        <v>40</v>
      </c>
      <c r="O150" s="69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7" t="s">
        <v>168</v>
      </c>
      <c r="AT150" s="207" t="s">
        <v>220</v>
      </c>
      <c r="AU150" s="207" t="s">
        <v>83</v>
      </c>
      <c r="AY150" s="15" t="s">
        <v>219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5" t="s">
        <v>83</v>
      </c>
      <c r="BK150" s="208">
        <f>ROUND(I150*H150,2)</f>
        <v>0</v>
      </c>
      <c r="BL150" s="15" t="s">
        <v>168</v>
      </c>
      <c r="BM150" s="207" t="s">
        <v>1755</v>
      </c>
    </row>
    <row r="151" spans="1:65" s="2" customFormat="1" ht="24" customHeight="1">
      <c r="A151" s="32"/>
      <c r="B151" s="33"/>
      <c r="C151" s="195" t="s">
        <v>311</v>
      </c>
      <c r="D151" s="195" t="s">
        <v>220</v>
      </c>
      <c r="E151" s="196" t="s">
        <v>1517</v>
      </c>
      <c r="F151" s="197" t="s">
        <v>1518</v>
      </c>
      <c r="G151" s="198" t="s">
        <v>320</v>
      </c>
      <c r="H151" s="199">
        <v>42.9</v>
      </c>
      <c r="I151" s="200"/>
      <c r="J151" s="201">
        <f>ROUND(I151*H151,2)</f>
        <v>0</v>
      </c>
      <c r="K151" s="202"/>
      <c r="L151" s="37"/>
      <c r="M151" s="203" t="s">
        <v>1</v>
      </c>
      <c r="N151" s="204" t="s">
        <v>40</v>
      </c>
      <c r="O151" s="69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7" t="s">
        <v>168</v>
      </c>
      <c r="AT151" s="207" t="s">
        <v>220</v>
      </c>
      <c r="AU151" s="207" t="s">
        <v>83</v>
      </c>
      <c r="AY151" s="15" t="s">
        <v>219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5" t="s">
        <v>83</v>
      </c>
      <c r="BK151" s="208">
        <f>ROUND(I151*H151,2)</f>
        <v>0</v>
      </c>
      <c r="BL151" s="15" t="s">
        <v>168</v>
      </c>
      <c r="BM151" s="207" t="s">
        <v>1756</v>
      </c>
    </row>
    <row r="152" spans="1:65" s="12" customFormat="1" ht="11.25">
      <c r="B152" s="209"/>
      <c r="C152" s="210"/>
      <c r="D152" s="211" t="s">
        <v>225</v>
      </c>
      <c r="E152" s="212" t="s">
        <v>315</v>
      </c>
      <c r="F152" s="213" t="s">
        <v>1757</v>
      </c>
      <c r="G152" s="210"/>
      <c r="H152" s="214">
        <v>42.9</v>
      </c>
      <c r="I152" s="215"/>
      <c r="J152" s="210"/>
      <c r="K152" s="210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225</v>
      </c>
      <c r="AU152" s="220" t="s">
        <v>83</v>
      </c>
      <c r="AV152" s="12" t="s">
        <v>106</v>
      </c>
      <c r="AW152" s="12" t="s">
        <v>32</v>
      </c>
      <c r="AX152" s="12" t="s">
        <v>75</v>
      </c>
      <c r="AY152" s="220" t="s">
        <v>219</v>
      </c>
    </row>
    <row r="153" spans="1:65" s="12" customFormat="1" ht="11.25">
      <c r="B153" s="209"/>
      <c r="C153" s="210"/>
      <c r="D153" s="211" t="s">
        <v>225</v>
      </c>
      <c r="E153" s="212" t="s">
        <v>1758</v>
      </c>
      <c r="F153" s="213" t="s">
        <v>1759</v>
      </c>
      <c r="G153" s="210"/>
      <c r="H153" s="214">
        <v>42.9</v>
      </c>
      <c r="I153" s="215"/>
      <c r="J153" s="210"/>
      <c r="K153" s="210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225</v>
      </c>
      <c r="AU153" s="220" t="s">
        <v>83</v>
      </c>
      <c r="AV153" s="12" t="s">
        <v>106</v>
      </c>
      <c r="AW153" s="12" t="s">
        <v>32</v>
      </c>
      <c r="AX153" s="12" t="s">
        <v>83</v>
      </c>
      <c r="AY153" s="220" t="s">
        <v>219</v>
      </c>
    </row>
    <row r="154" spans="1:65" s="2" customFormat="1" ht="24" customHeight="1">
      <c r="A154" s="32"/>
      <c r="B154" s="33"/>
      <c r="C154" s="195" t="s">
        <v>317</v>
      </c>
      <c r="D154" s="195" t="s">
        <v>220</v>
      </c>
      <c r="E154" s="196" t="s">
        <v>1520</v>
      </c>
      <c r="F154" s="197" t="s">
        <v>1521</v>
      </c>
      <c r="G154" s="198" t="s">
        <v>320</v>
      </c>
      <c r="H154" s="199">
        <v>14.3</v>
      </c>
      <c r="I154" s="200"/>
      <c r="J154" s="201">
        <f>ROUND(I154*H154,2)</f>
        <v>0</v>
      </c>
      <c r="K154" s="202"/>
      <c r="L154" s="37"/>
      <c r="M154" s="203" t="s">
        <v>1</v>
      </c>
      <c r="N154" s="204" t="s">
        <v>40</v>
      </c>
      <c r="O154" s="69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07" t="s">
        <v>168</v>
      </c>
      <c r="AT154" s="207" t="s">
        <v>220</v>
      </c>
      <c r="AU154" s="207" t="s">
        <v>83</v>
      </c>
      <c r="AY154" s="15" t="s">
        <v>219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5" t="s">
        <v>83</v>
      </c>
      <c r="BK154" s="208">
        <f>ROUND(I154*H154,2)</f>
        <v>0</v>
      </c>
      <c r="BL154" s="15" t="s">
        <v>168</v>
      </c>
      <c r="BM154" s="207" t="s">
        <v>1760</v>
      </c>
    </row>
    <row r="155" spans="1:65" s="12" customFormat="1" ht="11.25">
      <c r="B155" s="209"/>
      <c r="C155" s="210"/>
      <c r="D155" s="211" t="s">
        <v>225</v>
      </c>
      <c r="E155" s="212" t="s">
        <v>322</v>
      </c>
      <c r="F155" s="213" t="s">
        <v>1761</v>
      </c>
      <c r="G155" s="210"/>
      <c r="H155" s="214">
        <v>14.3</v>
      </c>
      <c r="I155" s="215"/>
      <c r="J155" s="210"/>
      <c r="K155" s="210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225</v>
      </c>
      <c r="AU155" s="220" t="s">
        <v>83</v>
      </c>
      <c r="AV155" s="12" t="s">
        <v>106</v>
      </c>
      <c r="AW155" s="12" t="s">
        <v>32</v>
      </c>
      <c r="AX155" s="12" t="s">
        <v>75</v>
      </c>
      <c r="AY155" s="220" t="s">
        <v>219</v>
      </c>
    </row>
    <row r="156" spans="1:65" s="12" customFormat="1" ht="11.25">
      <c r="B156" s="209"/>
      <c r="C156" s="210"/>
      <c r="D156" s="211" t="s">
        <v>225</v>
      </c>
      <c r="E156" s="212" t="s">
        <v>1762</v>
      </c>
      <c r="F156" s="213" t="s">
        <v>1763</v>
      </c>
      <c r="G156" s="210"/>
      <c r="H156" s="214">
        <v>14.3</v>
      </c>
      <c r="I156" s="215"/>
      <c r="J156" s="210"/>
      <c r="K156" s="210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225</v>
      </c>
      <c r="AU156" s="220" t="s">
        <v>83</v>
      </c>
      <c r="AV156" s="12" t="s">
        <v>106</v>
      </c>
      <c r="AW156" s="12" t="s">
        <v>32</v>
      </c>
      <c r="AX156" s="12" t="s">
        <v>83</v>
      </c>
      <c r="AY156" s="220" t="s">
        <v>219</v>
      </c>
    </row>
    <row r="157" spans="1:65" s="2" customFormat="1" ht="24" customHeight="1">
      <c r="A157" s="32"/>
      <c r="B157" s="33"/>
      <c r="C157" s="195" t="s">
        <v>8</v>
      </c>
      <c r="D157" s="195" t="s">
        <v>220</v>
      </c>
      <c r="E157" s="196" t="s">
        <v>1523</v>
      </c>
      <c r="F157" s="197" t="s">
        <v>424</v>
      </c>
      <c r="G157" s="198" t="s">
        <v>320</v>
      </c>
      <c r="H157" s="199">
        <v>71.91</v>
      </c>
      <c r="I157" s="200"/>
      <c r="J157" s="201">
        <f t="shared" ref="J157:J163" si="0">ROUND(I157*H157,2)</f>
        <v>0</v>
      </c>
      <c r="K157" s="202"/>
      <c r="L157" s="37"/>
      <c r="M157" s="203" t="s">
        <v>1</v>
      </c>
      <c r="N157" s="204" t="s">
        <v>40</v>
      </c>
      <c r="O157" s="69"/>
      <c r="P157" s="205">
        <f t="shared" ref="P157:P163" si="1">O157*H157</f>
        <v>0</v>
      </c>
      <c r="Q157" s="205">
        <v>0</v>
      </c>
      <c r="R157" s="205">
        <f t="shared" ref="R157:R163" si="2">Q157*H157</f>
        <v>0</v>
      </c>
      <c r="S157" s="205">
        <v>0</v>
      </c>
      <c r="T157" s="206">
        <f t="shared" ref="T157:T163" si="3"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07" t="s">
        <v>168</v>
      </c>
      <c r="AT157" s="207" t="s">
        <v>220</v>
      </c>
      <c r="AU157" s="207" t="s">
        <v>83</v>
      </c>
      <c r="AY157" s="15" t="s">
        <v>219</v>
      </c>
      <c r="BE157" s="208">
        <f t="shared" ref="BE157:BE163" si="4">IF(N157="základní",J157,0)</f>
        <v>0</v>
      </c>
      <c r="BF157" s="208">
        <f t="shared" ref="BF157:BF163" si="5">IF(N157="snížená",J157,0)</f>
        <v>0</v>
      </c>
      <c r="BG157" s="208">
        <f t="shared" ref="BG157:BG163" si="6">IF(N157="zákl. přenesená",J157,0)</f>
        <v>0</v>
      </c>
      <c r="BH157" s="208">
        <f t="shared" ref="BH157:BH163" si="7">IF(N157="sníž. přenesená",J157,0)</f>
        <v>0</v>
      </c>
      <c r="BI157" s="208">
        <f t="shared" ref="BI157:BI163" si="8">IF(N157="nulová",J157,0)</f>
        <v>0</v>
      </c>
      <c r="BJ157" s="15" t="s">
        <v>83</v>
      </c>
      <c r="BK157" s="208">
        <f t="shared" ref="BK157:BK163" si="9">ROUND(I157*H157,2)</f>
        <v>0</v>
      </c>
      <c r="BL157" s="15" t="s">
        <v>168</v>
      </c>
      <c r="BM157" s="207" t="s">
        <v>1764</v>
      </c>
    </row>
    <row r="158" spans="1:65" s="2" customFormat="1" ht="24" customHeight="1">
      <c r="A158" s="32"/>
      <c r="B158" s="33"/>
      <c r="C158" s="195" t="s">
        <v>327</v>
      </c>
      <c r="D158" s="195" t="s">
        <v>220</v>
      </c>
      <c r="E158" s="196" t="s">
        <v>439</v>
      </c>
      <c r="F158" s="197" t="s">
        <v>440</v>
      </c>
      <c r="G158" s="198" t="s">
        <v>320</v>
      </c>
      <c r="H158" s="199">
        <v>36.119999999999997</v>
      </c>
      <c r="I158" s="200"/>
      <c r="J158" s="201">
        <f t="shared" si="0"/>
        <v>0</v>
      </c>
      <c r="K158" s="202"/>
      <c r="L158" s="37"/>
      <c r="M158" s="203" t="s">
        <v>1</v>
      </c>
      <c r="N158" s="204" t="s">
        <v>40</v>
      </c>
      <c r="O158" s="69"/>
      <c r="P158" s="205">
        <f t="shared" si="1"/>
        <v>0</v>
      </c>
      <c r="Q158" s="205">
        <v>0</v>
      </c>
      <c r="R158" s="205">
        <f t="shared" si="2"/>
        <v>0</v>
      </c>
      <c r="S158" s="205">
        <v>0</v>
      </c>
      <c r="T158" s="206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07" t="s">
        <v>168</v>
      </c>
      <c r="AT158" s="207" t="s">
        <v>220</v>
      </c>
      <c r="AU158" s="207" t="s">
        <v>83</v>
      </c>
      <c r="AY158" s="15" t="s">
        <v>219</v>
      </c>
      <c r="BE158" s="208">
        <f t="shared" si="4"/>
        <v>0</v>
      </c>
      <c r="BF158" s="208">
        <f t="shared" si="5"/>
        <v>0</v>
      </c>
      <c r="BG158" s="208">
        <f t="shared" si="6"/>
        <v>0</v>
      </c>
      <c r="BH158" s="208">
        <f t="shared" si="7"/>
        <v>0</v>
      </c>
      <c r="BI158" s="208">
        <f t="shared" si="8"/>
        <v>0</v>
      </c>
      <c r="BJ158" s="15" t="s">
        <v>83</v>
      </c>
      <c r="BK158" s="208">
        <f t="shared" si="9"/>
        <v>0</v>
      </c>
      <c r="BL158" s="15" t="s">
        <v>168</v>
      </c>
      <c r="BM158" s="207" t="s">
        <v>1765</v>
      </c>
    </row>
    <row r="159" spans="1:65" s="2" customFormat="1" ht="16.5" customHeight="1">
      <c r="A159" s="32"/>
      <c r="B159" s="33"/>
      <c r="C159" s="231" t="s">
        <v>333</v>
      </c>
      <c r="D159" s="231" t="s">
        <v>288</v>
      </c>
      <c r="E159" s="232" t="s">
        <v>1526</v>
      </c>
      <c r="F159" s="233" t="s">
        <v>1527</v>
      </c>
      <c r="G159" s="234" t="s">
        <v>412</v>
      </c>
      <c r="H159" s="235">
        <v>66.819999999999993</v>
      </c>
      <c r="I159" s="236"/>
      <c r="J159" s="237">
        <f t="shared" si="0"/>
        <v>0</v>
      </c>
      <c r="K159" s="238"/>
      <c r="L159" s="239"/>
      <c r="M159" s="240" t="s">
        <v>1</v>
      </c>
      <c r="N159" s="241" t="s">
        <v>40</v>
      </c>
      <c r="O159" s="69"/>
      <c r="P159" s="205">
        <f t="shared" si="1"/>
        <v>0</v>
      </c>
      <c r="Q159" s="205">
        <v>0</v>
      </c>
      <c r="R159" s="205">
        <f t="shared" si="2"/>
        <v>0</v>
      </c>
      <c r="S159" s="205">
        <v>0</v>
      </c>
      <c r="T159" s="206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7" t="s">
        <v>275</v>
      </c>
      <c r="AT159" s="207" t="s">
        <v>288</v>
      </c>
      <c r="AU159" s="207" t="s">
        <v>83</v>
      </c>
      <c r="AY159" s="15" t="s">
        <v>219</v>
      </c>
      <c r="BE159" s="208">
        <f t="shared" si="4"/>
        <v>0</v>
      </c>
      <c r="BF159" s="208">
        <f t="shared" si="5"/>
        <v>0</v>
      </c>
      <c r="BG159" s="208">
        <f t="shared" si="6"/>
        <v>0</v>
      </c>
      <c r="BH159" s="208">
        <f t="shared" si="7"/>
        <v>0</v>
      </c>
      <c r="BI159" s="208">
        <f t="shared" si="8"/>
        <v>0</v>
      </c>
      <c r="BJ159" s="15" t="s">
        <v>83</v>
      </c>
      <c r="BK159" s="208">
        <f t="shared" si="9"/>
        <v>0</v>
      </c>
      <c r="BL159" s="15" t="s">
        <v>168</v>
      </c>
      <c r="BM159" s="207" t="s">
        <v>1766</v>
      </c>
    </row>
    <row r="160" spans="1:65" s="2" customFormat="1" ht="16.5" customHeight="1">
      <c r="A160" s="32"/>
      <c r="B160" s="33"/>
      <c r="C160" s="195" t="s">
        <v>340</v>
      </c>
      <c r="D160" s="195" t="s">
        <v>220</v>
      </c>
      <c r="E160" s="196" t="s">
        <v>1529</v>
      </c>
      <c r="F160" s="197" t="s">
        <v>1530</v>
      </c>
      <c r="G160" s="198" t="s">
        <v>320</v>
      </c>
      <c r="H160" s="199">
        <v>34.299999999999997</v>
      </c>
      <c r="I160" s="200"/>
      <c r="J160" s="201">
        <f t="shared" si="0"/>
        <v>0</v>
      </c>
      <c r="K160" s="202"/>
      <c r="L160" s="37"/>
      <c r="M160" s="203" t="s">
        <v>1</v>
      </c>
      <c r="N160" s="204" t="s">
        <v>40</v>
      </c>
      <c r="O160" s="69"/>
      <c r="P160" s="205">
        <f t="shared" si="1"/>
        <v>0</v>
      </c>
      <c r="Q160" s="205">
        <v>0</v>
      </c>
      <c r="R160" s="205">
        <f t="shared" si="2"/>
        <v>0</v>
      </c>
      <c r="S160" s="205">
        <v>0</v>
      </c>
      <c r="T160" s="206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07" t="s">
        <v>168</v>
      </c>
      <c r="AT160" s="207" t="s">
        <v>220</v>
      </c>
      <c r="AU160" s="207" t="s">
        <v>83</v>
      </c>
      <c r="AY160" s="15" t="s">
        <v>219</v>
      </c>
      <c r="BE160" s="208">
        <f t="shared" si="4"/>
        <v>0</v>
      </c>
      <c r="BF160" s="208">
        <f t="shared" si="5"/>
        <v>0</v>
      </c>
      <c r="BG160" s="208">
        <f t="shared" si="6"/>
        <v>0</v>
      </c>
      <c r="BH160" s="208">
        <f t="shared" si="7"/>
        <v>0</v>
      </c>
      <c r="BI160" s="208">
        <f t="shared" si="8"/>
        <v>0</v>
      </c>
      <c r="BJ160" s="15" t="s">
        <v>83</v>
      </c>
      <c r="BK160" s="208">
        <f t="shared" si="9"/>
        <v>0</v>
      </c>
      <c r="BL160" s="15" t="s">
        <v>168</v>
      </c>
      <c r="BM160" s="207" t="s">
        <v>1767</v>
      </c>
    </row>
    <row r="161" spans="1:65" s="2" customFormat="1" ht="16.5" customHeight="1">
      <c r="A161" s="32"/>
      <c r="B161" s="33"/>
      <c r="C161" s="195" t="s">
        <v>353</v>
      </c>
      <c r="D161" s="195" t="s">
        <v>220</v>
      </c>
      <c r="E161" s="196" t="s">
        <v>1532</v>
      </c>
      <c r="F161" s="197" t="s">
        <v>1533</v>
      </c>
      <c r="G161" s="198" t="s">
        <v>320</v>
      </c>
      <c r="H161" s="199">
        <v>8.57</v>
      </c>
      <c r="I161" s="200"/>
      <c r="J161" s="201">
        <f t="shared" si="0"/>
        <v>0</v>
      </c>
      <c r="K161" s="202"/>
      <c r="L161" s="37"/>
      <c r="M161" s="203" t="s">
        <v>1</v>
      </c>
      <c r="N161" s="204" t="s">
        <v>40</v>
      </c>
      <c r="O161" s="69"/>
      <c r="P161" s="205">
        <f t="shared" si="1"/>
        <v>0</v>
      </c>
      <c r="Q161" s="205">
        <v>0</v>
      </c>
      <c r="R161" s="205">
        <f t="shared" si="2"/>
        <v>0</v>
      </c>
      <c r="S161" s="205">
        <v>0</v>
      </c>
      <c r="T161" s="206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07" t="s">
        <v>168</v>
      </c>
      <c r="AT161" s="207" t="s">
        <v>220</v>
      </c>
      <c r="AU161" s="207" t="s">
        <v>83</v>
      </c>
      <c r="AY161" s="15" t="s">
        <v>219</v>
      </c>
      <c r="BE161" s="208">
        <f t="shared" si="4"/>
        <v>0</v>
      </c>
      <c r="BF161" s="208">
        <f t="shared" si="5"/>
        <v>0</v>
      </c>
      <c r="BG161" s="208">
        <f t="shared" si="6"/>
        <v>0</v>
      </c>
      <c r="BH161" s="208">
        <f t="shared" si="7"/>
        <v>0</v>
      </c>
      <c r="BI161" s="208">
        <f t="shared" si="8"/>
        <v>0</v>
      </c>
      <c r="BJ161" s="15" t="s">
        <v>83</v>
      </c>
      <c r="BK161" s="208">
        <f t="shared" si="9"/>
        <v>0</v>
      </c>
      <c r="BL161" s="15" t="s">
        <v>168</v>
      </c>
      <c r="BM161" s="207" t="s">
        <v>1768</v>
      </c>
    </row>
    <row r="162" spans="1:65" s="2" customFormat="1" ht="24" customHeight="1">
      <c r="A162" s="32"/>
      <c r="B162" s="33"/>
      <c r="C162" s="195" t="s">
        <v>369</v>
      </c>
      <c r="D162" s="195" t="s">
        <v>220</v>
      </c>
      <c r="E162" s="196" t="s">
        <v>1535</v>
      </c>
      <c r="F162" s="197" t="s">
        <v>1536</v>
      </c>
      <c r="G162" s="198" t="s">
        <v>320</v>
      </c>
      <c r="H162" s="199">
        <v>25.72</v>
      </c>
      <c r="I162" s="200"/>
      <c r="J162" s="201">
        <f t="shared" si="0"/>
        <v>0</v>
      </c>
      <c r="K162" s="202"/>
      <c r="L162" s="37"/>
      <c r="M162" s="203" t="s">
        <v>1</v>
      </c>
      <c r="N162" s="204" t="s">
        <v>40</v>
      </c>
      <c r="O162" s="69"/>
      <c r="P162" s="205">
        <f t="shared" si="1"/>
        <v>0</v>
      </c>
      <c r="Q162" s="205">
        <v>0</v>
      </c>
      <c r="R162" s="205">
        <f t="shared" si="2"/>
        <v>0</v>
      </c>
      <c r="S162" s="205">
        <v>0</v>
      </c>
      <c r="T162" s="206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07" t="s">
        <v>168</v>
      </c>
      <c r="AT162" s="207" t="s">
        <v>220</v>
      </c>
      <c r="AU162" s="207" t="s">
        <v>83</v>
      </c>
      <c r="AY162" s="15" t="s">
        <v>219</v>
      </c>
      <c r="BE162" s="208">
        <f t="shared" si="4"/>
        <v>0</v>
      </c>
      <c r="BF162" s="208">
        <f t="shared" si="5"/>
        <v>0</v>
      </c>
      <c r="BG162" s="208">
        <f t="shared" si="6"/>
        <v>0</v>
      </c>
      <c r="BH162" s="208">
        <f t="shared" si="7"/>
        <v>0</v>
      </c>
      <c r="BI162" s="208">
        <f t="shared" si="8"/>
        <v>0</v>
      </c>
      <c r="BJ162" s="15" t="s">
        <v>83</v>
      </c>
      <c r="BK162" s="208">
        <f t="shared" si="9"/>
        <v>0</v>
      </c>
      <c r="BL162" s="15" t="s">
        <v>168</v>
      </c>
      <c r="BM162" s="207" t="s">
        <v>1769</v>
      </c>
    </row>
    <row r="163" spans="1:65" s="2" customFormat="1" ht="24" customHeight="1">
      <c r="A163" s="32"/>
      <c r="B163" s="33"/>
      <c r="C163" s="195" t="s">
        <v>7</v>
      </c>
      <c r="D163" s="195" t="s">
        <v>220</v>
      </c>
      <c r="E163" s="196" t="s">
        <v>1538</v>
      </c>
      <c r="F163" s="197" t="s">
        <v>1539</v>
      </c>
      <c r="G163" s="198" t="s">
        <v>320</v>
      </c>
      <c r="H163" s="199">
        <v>15</v>
      </c>
      <c r="I163" s="200"/>
      <c r="J163" s="201">
        <f t="shared" si="0"/>
        <v>0</v>
      </c>
      <c r="K163" s="202"/>
      <c r="L163" s="37"/>
      <c r="M163" s="203" t="s">
        <v>1</v>
      </c>
      <c r="N163" s="204" t="s">
        <v>40</v>
      </c>
      <c r="O163" s="69"/>
      <c r="P163" s="205">
        <f t="shared" si="1"/>
        <v>0</v>
      </c>
      <c r="Q163" s="205">
        <v>0</v>
      </c>
      <c r="R163" s="205">
        <f t="shared" si="2"/>
        <v>0</v>
      </c>
      <c r="S163" s="205">
        <v>0</v>
      </c>
      <c r="T163" s="206">
        <f t="shared" si="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07" t="s">
        <v>168</v>
      </c>
      <c r="AT163" s="207" t="s">
        <v>220</v>
      </c>
      <c r="AU163" s="207" t="s">
        <v>83</v>
      </c>
      <c r="AY163" s="15" t="s">
        <v>219</v>
      </c>
      <c r="BE163" s="208">
        <f t="shared" si="4"/>
        <v>0</v>
      </c>
      <c r="BF163" s="208">
        <f t="shared" si="5"/>
        <v>0</v>
      </c>
      <c r="BG163" s="208">
        <f t="shared" si="6"/>
        <v>0</v>
      </c>
      <c r="BH163" s="208">
        <f t="shared" si="7"/>
        <v>0</v>
      </c>
      <c r="BI163" s="208">
        <f t="shared" si="8"/>
        <v>0</v>
      </c>
      <c r="BJ163" s="15" t="s">
        <v>83</v>
      </c>
      <c r="BK163" s="208">
        <f t="shared" si="9"/>
        <v>0</v>
      </c>
      <c r="BL163" s="15" t="s">
        <v>168</v>
      </c>
      <c r="BM163" s="207" t="s">
        <v>1770</v>
      </c>
    </row>
    <row r="164" spans="1:65" s="12" customFormat="1" ht="11.25">
      <c r="B164" s="209"/>
      <c r="C164" s="210"/>
      <c r="D164" s="211" t="s">
        <v>225</v>
      </c>
      <c r="E164" s="212" t="s">
        <v>378</v>
      </c>
      <c r="F164" s="213" t="s">
        <v>8</v>
      </c>
      <c r="G164" s="210"/>
      <c r="H164" s="214">
        <v>15</v>
      </c>
      <c r="I164" s="215"/>
      <c r="J164" s="210"/>
      <c r="K164" s="210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225</v>
      </c>
      <c r="AU164" s="220" t="s">
        <v>83</v>
      </c>
      <c r="AV164" s="12" t="s">
        <v>106</v>
      </c>
      <c r="AW164" s="12" t="s">
        <v>32</v>
      </c>
      <c r="AX164" s="12" t="s">
        <v>83</v>
      </c>
      <c r="AY164" s="220" t="s">
        <v>219</v>
      </c>
    </row>
    <row r="165" spans="1:65" s="2" customFormat="1" ht="24" customHeight="1">
      <c r="A165" s="32"/>
      <c r="B165" s="33"/>
      <c r="C165" s="195" t="s">
        <v>380</v>
      </c>
      <c r="D165" s="195" t="s">
        <v>220</v>
      </c>
      <c r="E165" s="196" t="s">
        <v>1542</v>
      </c>
      <c r="F165" s="197" t="s">
        <v>1543</v>
      </c>
      <c r="G165" s="198" t="s">
        <v>320</v>
      </c>
      <c r="H165" s="199">
        <v>8.57</v>
      </c>
      <c r="I165" s="200"/>
      <c r="J165" s="201">
        <f>ROUND(I165*H165,2)</f>
        <v>0</v>
      </c>
      <c r="K165" s="202"/>
      <c r="L165" s="37"/>
      <c r="M165" s="203" t="s">
        <v>1</v>
      </c>
      <c r="N165" s="204" t="s">
        <v>40</v>
      </c>
      <c r="O165" s="69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7" t="s">
        <v>168</v>
      </c>
      <c r="AT165" s="207" t="s">
        <v>220</v>
      </c>
      <c r="AU165" s="207" t="s">
        <v>83</v>
      </c>
      <c r="AY165" s="15" t="s">
        <v>219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5" t="s">
        <v>83</v>
      </c>
      <c r="BK165" s="208">
        <f>ROUND(I165*H165,2)</f>
        <v>0</v>
      </c>
      <c r="BL165" s="15" t="s">
        <v>168</v>
      </c>
      <c r="BM165" s="207" t="s">
        <v>1771</v>
      </c>
    </row>
    <row r="166" spans="1:65" s="2" customFormat="1" ht="24" customHeight="1">
      <c r="A166" s="32"/>
      <c r="B166" s="33"/>
      <c r="C166" s="195" t="s">
        <v>386</v>
      </c>
      <c r="D166" s="195" t="s">
        <v>220</v>
      </c>
      <c r="E166" s="196" t="s">
        <v>1545</v>
      </c>
      <c r="F166" s="197" t="s">
        <v>1546</v>
      </c>
      <c r="G166" s="198" t="s">
        <v>320</v>
      </c>
      <c r="H166" s="199">
        <v>128.55000000000001</v>
      </c>
      <c r="I166" s="200"/>
      <c r="J166" s="201">
        <f>ROUND(I166*H166,2)</f>
        <v>0</v>
      </c>
      <c r="K166" s="202"/>
      <c r="L166" s="37"/>
      <c r="M166" s="203" t="s">
        <v>1</v>
      </c>
      <c r="N166" s="204" t="s">
        <v>40</v>
      </c>
      <c r="O166" s="69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07" t="s">
        <v>168</v>
      </c>
      <c r="AT166" s="207" t="s">
        <v>220</v>
      </c>
      <c r="AU166" s="207" t="s">
        <v>83</v>
      </c>
      <c r="AY166" s="15" t="s">
        <v>219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5" t="s">
        <v>83</v>
      </c>
      <c r="BK166" s="208">
        <f>ROUND(I166*H166,2)</f>
        <v>0</v>
      </c>
      <c r="BL166" s="15" t="s">
        <v>168</v>
      </c>
      <c r="BM166" s="207" t="s">
        <v>1772</v>
      </c>
    </row>
    <row r="167" spans="1:65" s="12" customFormat="1" ht="11.25">
      <c r="B167" s="209"/>
      <c r="C167" s="210"/>
      <c r="D167" s="211" t="s">
        <v>225</v>
      </c>
      <c r="E167" s="212" t="s">
        <v>391</v>
      </c>
      <c r="F167" s="213" t="s">
        <v>1773</v>
      </c>
      <c r="G167" s="210"/>
      <c r="H167" s="214">
        <v>128.55000000000001</v>
      </c>
      <c r="I167" s="215"/>
      <c r="J167" s="210"/>
      <c r="K167" s="210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225</v>
      </c>
      <c r="AU167" s="220" t="s">
        <v>83</v>
      </c>
      <c r="AV167" s="12" t="s">
        <v>106</v>
      </c>
      <c r="AW167" s="12" t="s">
        <v>32</v>
      </c>
      <c r="AX167" s="12" t="s">
        <v>83</v>
      </c>
      <c r="AY167" s="220" t="s">
        <v>219</v>
      </c>
    </row>
    <row r="168" spans="1:65" s="2" customFormat="1" ht="16.5" customHeight="1">
      <c r="A168" s="32"/>
      <c r="B168" s="33"/>
      <c r="C168" s="195" t="s">
        <v>397</v>
      </c>
      <c r="D168" s="195" t="s">
        <v>220</v>
      </c>
      <c r="E168" s="196" t="s">
        <v>1549</v>
      </c>
      <c r="F168" s="197" t="s">
        <v>1550</v>
      </c>
      <c r="G168" s="198" t="s">
        <v>320</v>
      </c>
      <c r="H168" s="199">
        <v>34.29</v>
      </c>
      <c r="I168" s="200"/>
      <c r="J168" s="201">
        <f>ROUND(I168*H168,2)</f>
        <v>0</v>
      </c>
      <c r="K168" s="202"/>
      <c r="L168" s="37"/>
      <c r="M168" s="203" t="s">
        <v>1</v>
      </c>
      <c r="N168" s="204" t="s">
        <v>40</v>
      </c>
      <c r="O168" s="69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07" t="s">
        <v>168</v>
      </c>
      <c r="AT168" s="207" t="s">
        <v>220</v>
      </c>
      <c r="AU168" s="207" t="s">
        <v>83</v>
      </c>
      <c r="AY168" s="15" t="s">
        <v>219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5" t="s">
        <v>83</v>
      </c>
      <c r="BK168" s="208">
        <f>ROUND(I168*H168,2)</f>
        <v>0</v>
      </c>
      <c r="BL168" s="15" t="s">
        <v>168</v>
      </c>
      <c r="BM168" s="207" t="s">
        <v>1774</v>
      </c>
    </row>
    <row r="169" spans="1:65" s="12" customFormat="1" ht="11.25">
      <c r="B169" s="209"/>
      <c r="C169" s="210"/>
      <c r="D169" s="211" t="s">
        <v>225</v>
      </c>
      <c r="E169" s="212" t="s">
        <v>401</v>
      </c>
      <c r="F169" s="213" t="s">
        <v>1775</v>
      </c>
      <c r="G169" s="210"/>
      <c r="H169" s="214">
        <v>34.29</v>
      </c>
      <c r="I169" s="215"/>
      <c r="J169" s="210"/>
      <c r="K169" s="210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225</v>
      </c>
      <c r="AU169" s="220" t="s">
        <v>83</v>
      </c>
      <c r="AV169" s="12" t="s">
        <v>106</v>
      </c>
      <c r="AW169" s="12" t="s">
        <v>32</v>
      </c>
      <c r="AX169" s="12" t="s">
        <v>75</v>
      </c>
      <c r="AY169" s="220" t="s">
        <v>219</v>
      </c>
    </row>
    <row r="170" spans="1:65" s="12" customFormat="1" ht="11.25">
      <c r="B170" s="209"/>
      <c r="C170" s="210"/>
      <c r="D170" s="211" t="s">
        <v>225</v>
      </c>
      <c r="E170" s="212" t="s">
        <v>1553</v>
      </c>
      <c r="F170" s="213" t="s">
        <v>1554</v>
      </c>
      <c r="G170" s="210"/>
      <c r="H170" s="214">
        <v>34.29</v>
      </c>
      <c r="I170" s="215"/>
      <c r="J170" s="210"/>
      <c r="K170" s="210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225</v>
      </c>
      <c r="AU170" s="220" t="s">
        <v>83</v>
      </c>
      <c r="AV170" s="12" t="s">
        <v>106</v>
      </c>
      <c r="AW170" s="12" t="s">
        <v>32</v>
      </c>
      <c r="AX170" s="12" t="s">
        <v>83</v>
      </c>
      <c r="AY170" s="220" t="s">
        <v>219</v>
      </c>
    </row>
    <row r="171" spans="1:65" s="2" customFormat="1" ht="24" customHeight="1">
      <c r="A171" s="32"/>
      <c r="B171" s="33"/>
      <c r="C171" s="195" t="s">
        <v>403</v>
      </c>
      <c r="D171" s="195" t="s">
        <v>220</v>
      </c>
      <c r="E171" s="196" t="s">
        <v>1555</v>
      </c>
      <c r="F171" s="197" t="s">
        <v>1556</v>
      </c>
      <c r="G171" s="198" t="s">
        <v>412</v>
      </c>
      <c r="H171" s="199">
        <v>63.44</v>
      </c>
      <c r="I171" s="200"/>
      <c r="J171" s="201">
        <f>ROUND(I171*H171,2)</f>
        <v>0</v>
      </c>
      <c r="K171" s="202"/>
      <c r="L171" s="37"/>
      <c r="M171" s="203" t="s">
        <v>1</v>
      </c>
      <c r="N171" s="204" t="s">
        <v>40</v>
      </c>
      <c r="O171" s="69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7" t="s">
        <v>168</v>
      </c>
      <c r="AT171" s="207" t="s">
        <v>220</v>
      </c>
      <c r="AU171" s="207" t="s">
        <v>83</v>
      </c>
      <c r="AY171" s="15" t="s">
        <v>219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5" t="s">
        <v>83</v>
      </c>
      <c r="BK171" s="208">
        <f>ROUND(I171*H171,2)</f>
        <v>0</v>
      </c>
      <c r="BL171" s="15" t="s">
        <v>168</v>
      </c>
      <c r="BM171" s="207" t="s">
        <v>1776</v>
      </c>
    </row>
    <row r="172" spans="1:65" s="11" customFormat="1" ht="25.9" customHeight="1">
      <c r="B172" s="181"/>
      <c r="C172" s="182"/>
      <c r="D172" s="183" t="s">
        <v>74</v>
      </c>
      <c r="E172" s="184" t="s">
        <v>241</v>
      </c>
      <c r="F172" s="184" t="s">
        <v>513</v>
      </c>
      <c r="G172" s="182"/>
      <c r="H172" s="182"/>
      <c r="I172" s="185"/>
      <c r="J172" s="186">
        <f>BK172</f>
        <v>0</v>
      </c>
      <c r="K172" s="182"/>
      <c r="L172" s="187"/>
      <c r="M172" s="188"/>
      <c r="N172" s="189"/>
      <c r="O172" s="189"/>
      <c r="P172" s="190">
        <f>P173</f>
        <v>0</v>
      </c>
      <c r="Q172" s="189"/>
      <c r="R172" s="190">
        <f>R173</f>
        <v>0</v>
      </c>
      <c r="S172" s="189"/>
      <c r="T172" s="191">
        <f>T173</f>
        <v>0</v>
      </c>
      <c r="AR172" s="192" t="s">
        <v>168</v>
      </c>
      <c r="AT172" s="193" t="s">
        <v>74</v>
      </c>
      <c r="AU172" s="193" t="s">
        <v>75</v>
      </c>
      <c r="AY172" s="192" t="s">
        <v>219</v>
      </c>
      <c r="BK172" s="194">
        <f>BK173</f>
        <v>0</v>
      </c>
    </row>
    <row r="173" spans="1:65" s="2" customFormat="1" ht="16.5" customHeight="1">
      <c r="A173" s="32"/>
      <c r="B173" s="33"/>
      <c r="C173" s="195" t="s">
        <v>409</v>
      </c>
      <c r="D173" s="195" t="s">
        <v>220</v>
      </c>
      <c r="E173" s="196" t="s">
        <v>1558</v>
      </c>
      <c r="F173" s="197" t="s">
        <v>1559</v>
      </c>
      <c r="G173" s="198" t="s">
        <v>288</v>
      </c>
      <c r="H173" s="199">
        <v>59.72</v>
      </c>
      <c r="I173" s="200"/>
      <c r="J173" s="201">
        <f>ROUND(I173*H173,2)</f>
        <v>0</v>
      </c>
      <c r="K173" s="202"/>
      <c r="L173" s="37"/>
      <c r="M173" s="203" t="s">
        <v>1</v>
      </c>
      <c r="N173" s="204" t="s">
        <v>40</v>
      </c>
      <c r="O173" s="69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07" t="s">
        <v>168</v>
      </c>
      <c r="AT173" s="207" t="s">
        <v>220</v>
      </c>
      <c r="AU173" s="207" t="s">
        <v>83</v>
      </c>
      <c r="AY173" s="15" t="s">
        <v>219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5" t="s">
        <v>83</v>
      </c>
      <c r="BK173" s="208">
        <f>ROUND(I173*H173,2)</f>
        <v>0</v>
      </c>
      <c r="BL173" s="15" t="s">
        <v>168</v>
      </c>
      <c r="BM173" s="207" t="s">
        <v>1777</v>
      </c>
    </row>
    <row r="174" spans="1:65" s="11" customFormat="1" ht="25.9" customHeight="1">
      <c r="B174" s="181"/>
      <c r="C174" s="182"/>
      <c r="D174" s="183" t="s">
        <v>74</v>
      </c>
      <c r="E174" s="184" t="s">
        <v>168</v>
      </c>
      <c r="F174" s="184" t="s">
        <v>1561</v>
      </c>
      <c r="G174" s="182"/>
      <c r="H174" s="182"/>
      <c r="I174" s="185"/>
      <c r="J174" s="186">
        <f>BK174</f>
        <v>0</v>
      </c>
      <c r="K174" s="182"/>
      <c r="L174" s="187"/>
      <c r="M174" s="188"/>
      <c r="N174" s="189"/>
      <c r="O174" s="189"/>
      <c r="P174" s="190">
        <f>SUM(P175:P177)</f>
        <v>0</v>
      </c>
      <c r="Q174" s="189"/>
      <c r="R174" s="190">
        <f>SUM(R175:R177)</f>
        <v>0</v>
      </c>
      <c r="S174" s="189"/>
      <c r="T174" s="191">
        <f>SUM(T175:T177)</f>
        <v>0</v>
      </c>
      <c r="AR174" s="192" t="s">
        <v>168</v>
      </c>
      <c r="AT174" s="193" t="s">
        <v>74</v>
      </c>
      <c r="AU174" s="193" t="s">
        <v>75</v>
      </c>
      <c r="AY174" s="192" t="s">
        <v>219</v>
      </c>
      <c r="BK174" s="194">
        <f>SUM(BK175:BK177)</f>
        <v>0</v>
      </c>
    </row>
    <row r="175" spans="1:65" s="2" customFormat="1" ht="24" customHeight="1">
      <c r="A175" s="32"/>
      <c r="B175" s="33"/>
      <c r="C175" s="195" t="s">
        <v>416</v>
      </c>
      <c r="D175" s="195" t="s">
        <v>220</v>
      </c>
      <c r="E175" s="196" t="s">
        <v>1562</v>
      </c>
      <c r="F175" s="197" t="s">
        <v>1563</v>
      </c>
      <c r="G175" s="198" t="s">
        <v>320</v>
      </c>
      <c r="H175" s="199">
        <v>6.57</v>
      </c>
      <c r="I175" s="200"/>
      <c r="J175" s="201">
        <f>ROUND(I175*H175,2)</f>
        <v>0</v>
      </c>
      <c r="K175" s="202"/>
      <c r="L175" s="37"/>
      <c r="M175" s="203" t="s">
        <v>1</v>
      </c>
      <c r="N175" s="204" t="s">
        <v>40</v>
      </c>
      <c r="O175" s="69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07" t="s">
        <v>168</v>
      </c>
      <c r="AT175" s="207" t="s">
        <v>220</v>
      </c>
      <c r="AU175" s="207" t="s">
        <v>83</v>
      </c>
      <c r="AY175" s="15" t="s">
        <v>219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5" t="s">
        <v>83</v>
      </c>
      <c r="BK175" s="208">
        <f>ROUND(I175*H175,2)</f>
        <v>0</v>
      </c>
      <c r="BL175" s="15" t="s">
        <v>168</v>
      </c>
      <c r="BM175" s="207" t="s">
        <v>1778</v>
      </c>
    </row>
    <row r="176" spans="1:65" s="2" customFormat="1" ht="16.5" customHeight="1">
      <c r="A176" s="32"/>
      <c r="B176" s="33"/>
      <c r="C176" s="195" t="s">
        <v>422</v>
      </c>
      <c r="D176" s="195" t="s">
        <v>220</v>
      </c>
      <c r="E176" s="196" t="s">
        <v>1565</v>
      </c>
      <c r="F176" s="197" t="s">
        <v>1566</v>
      </c>
      <c r="G176" s="198" t="s">
        <v>223</v>
      </c>
      <c r="H176" s="199">
        <v>54</v>
      </c>
      <c r="I176" s="200"/>
      <c r="J176" s="201">
        <f>ROUND(I176*H176,2)</f>
        <v>0</v>
      </c>
      <c r="K176" s="202"/>
      <c r="L176" s="37"/>
      <c r="M176" s="203" t="s">
        <v>1</v>
      </c>
      <c r="N176" s="204" t="s">
        <v>40</v>
      </c>
      <c r="O176" s="69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07" t="s">
        <v>168</v>
      </c>
      <c r="AT176" s="207" t="s">
        <v>220</v>
      </c>
      <c r="AU176" s="207" t="s">
        <v>83</v>
      </c>
      <c r="AY176" s="15" t="s">
        <v>219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5" t="s">
        <v>83</v>
      </c>
      <c r="BK176" s="208">
        <f>ROUND(I176*H176,2)</f>
        <v>0</v>
      </c>
      <c r="BL176" s="15" t="s">
        <v>168</v>
      </c>
      <c r="BM176" s="207" t="s">
        <v>1779</v>
      </c>
    </row>
    <row r="177" spans="1:65" s="12" customFormat="1" ht="11.25">
      <c r="B177" s="209"/>
      <c r="C177" s="210"/>
      <c r="D177" s="211" t="s">
        <v>225</v>
      </c>
      <c r="E177" s="212" t="s">
        <v>426</v>
      </c>
      <c r="F177" s="213" t="s">
        <v>164</v>
      </c>
      <c r="G177" s="210"/>
      <c r="H177" s="214">
        <v>54</v>
      </c>
      <c r="I177" s="215"/>
      <c r="J177" s="210"/>
      <c r="K177" s="210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225</v>
      </c>
      <c r="AU177" s="220" t="s">
        <v>83</v>
      </c>
      <c r="AV177" s="12" t="s">
        <v>106</v>
      </c>
      <c r="AW177" s="12" t="s">
        <v>32</v>
      </c>
      <c r="AX177" s="12" t="s">
        <v>83</v>
      </c>
      <c r="AY177" s="220" t="s">
        <v>219</v>
      </c>
    </row>
    <row r="178" spans="1:65" s="11" customFormat="1" ht="25.9" customHeight="1">
      <c r="B178" s="181"/>
      <c r="C178" s="182"/>
      <c r="D178" s="183" t="s">
        <v>74</v>
      </c>
      <c r="E178" s="184" t="s">
        <v>275</v>
      </c>
      <c r="F178" s="184" t="s">
        <v>1568</v>
      </c>
      <c r="G178" s="182"/>
      <c r="H178" s="182"/>
      <c r="I178" s="185"/>
      <c r="J178" s="186">
        <f>BK178</f>
        <v>0</v>
      </c>
      <c r="K178" s="182"/>
      <c r="L178" s="187"/>
      <c r="M178" s="188"/>
      <c r="N178" s="189"/>
      <c r="O178" s="189"/>
      <c r="P178" s="190">
        <f>SUM(P179:P194)</f>
        <v>0</v>
      </c>
      <c r="Q178" s="189"/>
      <c r="R178" s="190">
        <f>SUM(R179:R194)</f>
        <v>0</v>
      </c>
      <c r="S178" s="189"/>
      <c r="T178" s="191">
        <f>SUM(T179:T194)</f>
        <v>0</v>
      </c>
      <c r="AR178" s="192" t="s">
        <v>168</v>
      </c>
      <c r="AT178" s="193" t="s">
        <v>74</v>
      </c>
      <c r="AU178" s="193" t="s">
        <v>75</v>
      </c>
      <c r="AY178" s="192" t="s">
        <v>219</v>
      </c>
      <c r="BK178" s="194">
        <f>SUM(BK179:BK194)</f>
        <v>0</v>
      </c>
    </row>
    <row r="179" spans="1:65" s="2" customFormat="1" ht="16.5" customHeight="1">
      <c r="A179" s="32"/>
      <c r="B179" s="33"/>
      <c r="C179" s="195" t="s">
        <v>432</v>
      </c>
      <c r="D179" s="195" t="s">
        <v>220</v>
      </c>
      <c r="E179" s="196" t="s">
        <v>1569</v>
      </c>
      <c r="F179" s="197" t="s">
        <v>1780</v>
      </c>
      <c r="G179" s="198" t="s">
        <v>288</v>
      </c>
      <c r="H179" s="199">
        <v>52.4</v>
      </c>
      <c r="I179" s="200"/>
      <c r="J179" s="201">
        <f t="shared" ref="J179:J194" si="10">ROUND(I179*H179,2)</f>
        <v>0</v>
      </c>
      <c r="K179" s="202"/>
      <c r="L179" s="37"/>
      <c r="M179" s="203" t="s">
        <v>1</v>
      </c>
      <c r="N179" s="204" t="s">
        <v>40</v>
      </c>
      <c r="O179" s="69"/>
      <c r="P179" s="205">
        <f t="shared" ref="P179:P194" si="11">O179*H179</f>
        <v>0</v>
      </c>
      <c r="Q179" s="205">
        <v>0</v>
      </c>
      <c r="R179" s="205">
        <f t="shared" ref="R179:R194" si="12">Q179*H179</f>
        <v>0</v>
      </c>
      <c r="S179" s="205">
        <v>0</v>
      </c>
      <c r="T179" s="206">
        <f t="shared" ref="T179:T194" si="13"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07" t="s">
        <v>168</v>
      </c>
      <c r="AT179" s="207" t="s">
        <v>220</v>
      </c>
      <c r="AU179" s="207" t="s">
        <v>83</v>
      </c>
      <c r="AY179" s="15" t="s">
        <v>219</v>
      </c>
      <c r="BE179" s="208">
        <f t="shared" ref="BE179:BE194" si="14">IF(N179="základní",J179,0)</f>
        <v>0</v>
      </c>
      <c r="BF179" s="208">
        <f t="shared" ref="BF179:BF194" si="15">IF(N179="snížená",J179,0)</f>
        <v>0</v>
      </c>
      <c r="BG179" s="208">
        <f t="shared" ref="BG179:BG194" si="16">IF(N179="zákl. přenesená",J179,0)</f>
        <v>0</v>
      </c>
      <c r="BH179" s="208">
        <f t="shared" ref="BH179:BH194" si="17">IF(N179="sníž. přenesená",J179,0)</f>
        <v>0</v>
      </c>
      <c r="BI179" s="208">
        <f t="shared" ref="BI179:BI194" si="18">IF(N179="nulová",J179,0)</f>
        <v>0</v>
      </c>
      <c r="BJ179" s="15" t="s">
        <v>83</v>
      </c>
      <c r="BK179" s="208">
        <f t="shared" ref="BK179:BK194" si="19">ROUND(I179*H179,2)</f>
        <v>0</v>
      </c>
      <c r="BL179" s="15" t="s">
        <v>168</v>
      </c>
      <c r="BM179" s="207" t="s">
        <v>1781</v>
      </c>
    </row>
    <row r="180" spans="1:65" s="2" customFormat="1" ht="24" customHeight="1">
      <c r="A180" s="32"/>
      <c r="B180" s="33"/>
      <c r="C180" s="195" t="s">
        <v>438</v>
      </c>
      <c r="D180" s="195" t="s">
        <v>220</v>
      </c>
      <c r="E180" s="196" t="s">
        <v>1572</v>
      </c>
      <c r="F180" s="197" t="s">
        <v>1782</v>
      </c>
      <c r="G180" s="198" t="s">
        <v>288</v>
      </c>
      <c r="H180" s="199">
        <v>52.4</v>
      </c>
      <c r="I180" s="200"/>
      <c r="J180" s="201">
        <f t="shared" si="10"/>
        <v>0</v>
      </c>
      <c r="K180" s="202"/>
      <c r="L180" s="37"/>
      <c r="M180" s="203" t="s">
        <v>1</v>
      </c>
      <c r="N180" s="204" t="s">
        <v>40</v>
      </c>
      <c r="O180" s="69"/>
      <c r="P180" s="205">
        <f t="shared" si="11"/>
        <v>0</v>
      </c>
      <c r="Q180" s="205">
        <v>0</v>
      </c>
      <c r="R180" s="205">
        <f t="shared" si="12"/>
        <v>0</v>
      </c>
      <c r="S180" s="205">
        <v>0</v>
      </c>
      <c r="T180" s="206">
        <f t="shared" si="1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07" t="s">
        <v>168</v>
      </c>
      <c r="AT180" s="207" t="s">
        <v>220</v>
      </c>
      <c r="AU180" s="207" t="s">
        <v>83</v>
      </c>
      <c r="AY180" s="15" t="s">
        <v>219</v>
      </c>
      <c r="BE180" s="208">
        <f t="shared" si="14"/>
        <v>0</v>
      </c>
      <c r="BF180" s="208">
        <f t="shared" si="15"/>
        <v>0</v>
      </c>
      <c r="BG180" s="208">
        <f t="shared" si="16"/>
        <v>0</v>
      </c>
      <c r="BH180" s="208">
        <f t="shared" si="17"/>
        <v>0</v>
      </c>
      <c r="BI180" s="208">
        <f t="shared" si="18"/>
        <v>0</v>
      </c>
      <c r="BJ180" s="15" t="s">
        <v>83</v>
      </c>
      <c r="BK180" s="208">
        <f t="shared" si="19"/>
        <v>0</v>
      </c>
      <c r="BL180" s="15" t="s">
        <v>168</v>
      </c>
      <c r="BM180" s="207" t="s">
        <v>1783</v>
      </c>
    </row>
    <row r="181" spans="1:65" s="2" customFormat="1" ht="24" customHeight="1">
      <c r="A181" s="32"/>
      <c r="B181" s="33"/>
      <c r="C181" s="231" t="s">
        <v>450</v>
      </c>
      <c r="D181" s="231" t="s">
        <v>288</v>
      </c>
      <c r="E181" s="232" t="s">
        <v>1575</v>
      </c>
      <c r="F181" s="233" t="s">
        <v>1576</v>
      </c>
      <c r="G181" s="234" t="s">
        <v>510</v>
      </c>
      <c r="H181" s="235">
        <v>0</v>
      </c>
      <c r="I181" s="236"/>
      <c r="J181" s="237">
        <f t="shared" si="10"/>
        <v>0</v>
      </c>
      <c r="K181" s="238"/>
      <c r="L181" s="239"/>
      <c r="M181" s="240" t="s">
        <v>1</v>
      </c>
      <c r="N181" s="241" t="s">
        <v>40</v>
      </c>
      <c r="O181" s="69"/>
      <c r="P181" s="205">
        <f t="shared" si="11"/>
        <v>0</v>
      </c>
      <c r="Q181" s="205">
        <v>0</v>
      </c>
      <c r="R181" s="205">
        <f t="shared" si="12"/>
        <v>0</v>
      </c>
      <c r="S181" s="205">
        <v>0</v>
      </c>
      <c r="T181" s="206">
        <f t="shared" si="1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07" t="s">
        <v>275</v>
      </c>
      <c r="AT181" s="207" t="s">
        <v>288</v>
      </c>
      <c r="AU181" s="207" t="s">
        <v>83</v>
      </c>
      <c r="AY181" s="15" t="s">
        <v>219</v>
      </c>
      <c r="BE181" s="208">
        <f t="shared" si="14"/>
        <v>0</v>
      </c>
      <c r="BF181" s="208">
        <f t="shared" si="15"/>
        <v>0</v>
      </c>
      <c r="BG181" s="208">
        <f t="shared" si="16"/>
        <v>0</v>
      </c>
      <c r="BH181" s="208">
        <f t="shared" si="17"/>
        <v>0</v>
      </c>
      <c r="BI181" s="208">
        <f t="shared" si="18"/>
        <v>0</v>
      </c>
      <c r="BJ181" s="15" t="s">
        <v>83</v>
      </c>
      <c r="BK181" s="208">
        <f t="shared" si="19"/>
        <v>0</v>
      </c>
      <c r="BL181" s="15" t="s">
        <v>168</v>
      </c>
      <c r="BM181" s="207" t="s">
        <v>1784</v>
      </c>
    </row>
    <row r="182" spans="1:65" s="2" customFormat="1" ht="24" customHeight="1">
      <c r="A182" s="32"/>
      <c r="B182" s="33"/>
      <c r="C182" s="231" t="s">
        <v>456</v>
      </c>
      <c r="D182" s="231" t="s">
        <v>288</v>
      </c>
      <c r="E182" s="232" t="s">
        <v>1578</v>
      </c>
      <c r="F182" s="233" t="s">
        <v>1579</v>
      </c>
      <c r="G182" s="234" t="s">
        <v>510</v>
      </c>
      <c r="H182" s="235">
        <v>10</v>
      </c>
      <c r="I182" s="236"/>
      <c r="J182" s="237">
        <f t="shared" si="10"/>
        <v>0</v>
      </c>
      <c r="K182" s="238"/>
      <c r="L182" s="239"/>
      <c r="M182" s="240" t="s">
        <v>1</v>
      </c>
      <c r="N182" s="241" t="s">
        <v>40</v>
      </c>
      <c r="O182" s="69"/>
      <c r="P182" s="205">
        <f t="shared" si="11"/>
        <v>0</v>
      </c>
      <c r="Q182" s="205">
        <v>0</v>
      </c>
      <c r="R182" s="205">
        <f t="shared" si="12"/>
        <v>0</v>
      </c>
      <c r="S182" s="205">
        <v>0</v>
      </c>
      <c r="T182" s="206">
        <f t="shared" si="1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207" t="s">
        <v>275</v>
      </c>
      <c r="AT182" s="207" t="s">
        <v>288</v>
      </c>
      <c r="AU182" s="207" t="s">
        <v>83</v>
      </c>
      <c r="AY182" s="15" t="s">
        <v>219</v>
      </c>
      <c r="BE182" s="208">
        <f t="shared" si="14"/>
        <v>0</v>
      </c>
      <c r="BF182" s="208">
        <f t="shared" si="15"/>
        <v>0</v>
      </c>
      <c r="BG182" s="208">
        <f t="shared" si="16"/>
        <v>0</v>
      </c>
      <c r="BH182" s="208">
        <f t="shared" si="17"/>
        <v>0</v>
      </c>
      <c r="BI182" s="208">
        <f t="shared" si="18"/>
        <v>0</v>
      </c>
      <c r="BJ182" s="15" t="s">
        <v>83</v>
      </c>
      <c r="BK182" s="208">
        <f t="shared" si="19"/>
        <v>0</v>
      </c>
      <c r="BL182" s="15" t="s">
        <v>168</v>
      </c>
      <c r="BM182" s="207" t="s">
        <v>1785</v>
      </c>
    </row>
    <row r="183" spans="1:65" s="2" customFormat="1" ht="24" customHeight="1">
      <c r="A183" s="32"/>
      <c r="B183" s="33"/>
      <c r="C183" s="195" t="s">
        <v>462</v>
      </c>
      <c r="D183" s="195" t="s">
        <v>220</v>
      </c>
      <c r="E183" s="196" t="s">
        <v>1584</v>
      </c>
      <c r="F183" s="197" t="s">
        <v>1585</v>
      </c>
      <c r="G183" s="198" t="s">
        <v>510</v>
      </c>
      <c r="H183" s="199">
        <v>3</v>
      </c>
      <c r="I183" s="200"/>
      <c r="J183" s="201">
        <f t="shared" si="10"/>
        <v>0</v>
      </c>
      <c r="K183" s="202"/>
      <c r="L183" s="37"/>
      <c r="M183" s="203" t="s">
        <v>1</v>
      </c>
      <c r="N183" s="204" t="s">
        <v>40</v>
      </c>
      <c r="O183" s="69"/>
      <c r="P183" s="205">
        <f t="shared" si="11"/>
        <v>0</v>
      </c>
      <c r="Q183" s="205">
        <v>0</v>
      </c>
      <c r="R183" s="205">
        <f t="shared" si="12"/>
        <v>0</v>
      </c>
      <c r="S183" s="205">
        <v>0</v>
      </c>
      <c r="T183" s="206">
        <f t="shared" si="1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07" t="s">
        <v>168</v>
      </c>
      <c r="AT183" s="207" t="s">
        <v>220</v>
      </c>
      <c r="AU183" s="207" t="s">
        <v>83</v>
      </c>
      <c r="AY183" s="15" t="s">
        <v>219</v>
      </c>
      <c r="BE183" s="208">
        <f t="shared" si="14"/>
        <v>0</v>
      </c>
      <c r="BF183" s="208">
        <f t="shared" si="15"/>
        <v>0</v>
      </c>
      <c r="BG183" s="208">
        <f t="shared" si="16"/>
        <v>0</v>
      </c>
      <c r="BH183" s="208">
        <f t="shared" si="17"/>
        <v>0</v>
      </c>
      <c r="BI183" s="208">
        <f t="shared" si="18"/>
        <v>0</v>
      </c>
      <c r="BJ183" s="15" t="s">
        <v>83</v>
      </c>
      <c r="BK183" s="208">
        <f t="shared" si="19"/>
        <v>0</v>
      </c>
      <c r="BL183" s="15" t="s">
        <v>168</v>
      </c>
      <c r="BM183" s="207" t="s">
        <v>1786</v>
      </c>
    </row>
    <row r="184" spans="1:65" s="2" customFormat="1" ht="16.5" customHeight="1">
      <c r="A184" s="32"/>
      <c r="B184" s="33"/>
      <c r="C184" s="231" t="s">
        <v>267</v>
      </c>
      <c r="D184" s="231" t="s">
        <v>288</v>
      </c>
      <c r="E184" s="232" t="s">
        <v>1587</v>
      </c>
      <c r="F184" s="233" t="s">
        <v>1588</v>
      </c>
      <c r="G184" s="234" t="s">
        <v>510</v>
      </c>
      <c r="H184" s="235">
        <v>3</v>
      </c>
      <c r="I184" s="236"/>
      <c r="J184" s="237">
        <f t="shared" si="10"/>
        <v>0</v>
      </c>
      <c r="K184" s="238"/>
      <c r="L184" s="239"/>
      <c r="M184" s="240" t="s">
        <v>1</v>
      </c>
      <c r="N184" s="241" t="s">
        <v>40</v>
      </c>
      <c r="O184" s="69"/>
      <c r="P184" s="205">
        <f t="shared" si="11"/>
        <v>0</v>
      </c>
      <c r="Q184" s="205">
        <v>0</v>
      </c>
      <c r="R184" s="205">
        <f t="shared" si="12"/>
        <v>0</v>
      </c>
      <c r="S184" s="205">
        <v>0</v>
      </c>
      <c r="T184" s="206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07" t="s">
        <v>275</v>
      </c>
      <c r="AT184" s="207" t="s">
        <v>288</v>
      </c>
      <c r="AU184" s="207" t="s">
        <v>83</v>
      </c>
      <c r="AY184" s="15" t="s">
        <v>219</v>
      </c>
      <c r="BE184" s="208">
        <f t="shared" si="14"/>
        <v>0</v>
      </c>
      <c r="BF184" s="208">
        <f t="shared" si="15"/>
        <v>0</v>
      </c>
      <c r="BG184" s="208">
        <f t="shared" si="16"/>
        <v>0</v>
      </c>
      <c r="BH184" s="208">
        <f t="shared" si="17"/>
        <v>0</v>
      </c>
      <c r="BI184" s="208">
        <f t="shared" si="18"/>
        <v>0</v>
      </c>
      <c r="BJ184" s="15" t="s">
        <v>83</v>
      </c>
      <c r="BK184" s="208">
        <f t="shared" si="19"/>
        <v>0</v>
      </c>
      <c r="BL184" s="15" t="s">
        <v>168</v>
      </c>
      <c r="BM184" s="207" t="s">
        <v>1787</v>
      </c>
    </row>
    <row r="185" spans="1:65" s="2" customFormat="1" ht="16.5" customHeight="1">
      <c r="A185" s="32"/>
      <c r="B185" s="33"/>
      <c r="C185" s="195" t="s">
        <v>479</v>
      </c>
      <c r="D185" s="195" t="s">
        <v>220</v>
      </c>
      <c r="E185" s="196" t="s">
        <v>1590</v>
      </c>
      <c r="F185" s="197" t="s">
        <v>1591</v>
      </c>
      <c r="G185" s="198" t="s">
        <v>510</v>
      </c>
      <c r="H185" s="199">
        <v>3</v>
      </c>
      <c r="I185" s="200"/>
      <c r="J185" s="201">
        <f t="shared" si="10"/>
        <v>0</v>
      </c>
      <c r="K185" s="202"/>
      <c r="L185" s="37"/>
      <c r="M185" s="203" t="s">
        <v>1</v>
      </c>
      <c r="N185" s="204" t="s">
        <v>40</v>
      </c>
      <c r="O185" s="69"/>
      <c r="P185" s="205">
        <f t="shared" si="11"/>
        <v>0</v>
      </c>
      <c r="Q185" s="205">
        <v>0</v>
      </c>
      <c r="R185" s="205">
        <f t="shared" si="12"/>
        <v>0</v>
      </c>
      <c r="S185" s="205">
        <v>0</v>
      </c>
      <c r="T185" s="206">
        <f t="shared" si="1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07" t="s">
        <v>168</v>
      </c>
      <c r="AT185" s="207" t="s">
        <v>220</v>
      </c>
      <c r="AU185" s="207" t="s">
        <v>83</v>
      </c>
      <c r="AY185" s="15" t="s">
        <v>219</v>
      </c>
      <c r="BE185" s="208">
        <f t="shared" si="14"/>
        <v>0</v>
      </c>
      <c r="BF185" s="208">
        <f t="shared" si="15"/>
        <v>0</v>
      </c>
      <c r="BG185" s="208">
        <f t="shared" si="16"/>
        <v>0</v>
      </c>
      <c r="BH185" s="208">
        <f t="shared" si="17"/>
        <v>0</v>
      </c>
      <c r="BI185" s="208">
        <f t="shared" si="18"/>
        <v>0</v>
      </c>
      <c r="BJ185" s="15" t="s">
        <v>83</v>
      </c>
      <c r="BK185" s="208">
        <f t="shared" si="19"/>
        <v>0</v>
      </c>
      <c r="BL185" s="15" t="s">
        <v>168</v>
      </c>
      <c r="BM185" s="207" t="s">
        <v>1788</v>
      </c>
    </row>
    <row r="186" spans="1:65" s="2" customFormat="1" ht="16.5" customHeight="1">
      <c r="A186" s="32"/>
      <c r="B186" s="33"/>
      <c r="C186" s="231" t="s">
        <v>166</v>
      </c>
      <c r="D186" s="231" t="s">
        <v>288</v>
      </c>
      <c r="E186" s="232" t="s">
        <v>1593</v>
      </c>
      <c r="F186" s="233" t="s">
        <v>1594</v>
      </c>
      <c r="G186" s="234" t="s">
        <v>510</v>
      </c>
      <c r="H186" s="235">
        <v>3</v>
      </c>
      <c r="I186" s="236"/>
      <c r="J186" s="237">
        <f t="shared" si="10"/>
        <v>0</v>
      </c>
      <c r="K186" s="238"/>
      <c r="L186" s="239"/>
      <c r="M186" s="240" t="s">
        <v>1</v>
      </c>
      <c r="N186" s="241" t="s">
        <v>40</v>
      </c>
      <c r="O186" s="69"/>
      <c r="P186" s="205">
        <f t="shared" si="11"/>
        <v>0</v>
      </c>
      <c r="Q186" s="205">
        <v>0</v>
      </c>
      <c r="R186" s="205">
        <f t="shared" si="12"/>
        <v>0</v>
      </c>
      <c r="S186" s="205">
        <v>0</v>
      </c>
      <c r="T186" s="206">
        <f t="shared" si="1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7" t="s">
        <v>275</v>
      </c>
      <c r="AT186" s="207" t="s">
        <v>288</v>
      </c>
      <c r="AU186" s="207" t="s">
        <v>83</v>
      </c>
      <c r="AY186" s="15" t="s">
        <v>219</v>
      </c>
      <c r="BE186" s="208">
        <f t="shared" si="14"/>
        <v>0</v>
      </c>
      <c r="BF186" s="208">
        <f t="shared" si="15"/>
        <v>0</v>
      </c>
      <c r="BG186" s="208">
        <f t="shared" si="16"/>
        <v>0</v>
      </c>
      <c r="BH186" s="208">
        <f t="shared" si="17"/>
        <v>0</v>
      </c>
      <c r="BI186" s="208">
        <f t="shared" si="18"/>
        <v>0</v>
      </c>
      <c r="BJ186" s="15" t="s">
        <v>83</v>
      </c>
      <c r="BK186" s="208">
        <f t="shared" si="19"/>
        <v>0</v>
      </c>
      <c r="BL186" s="15" t="s">
        <v>168</v>
      </c>
      <c r="BM186" s="207" t="s">
        <v>1789</v>
      </c>
    </row>
    <row r="187" spans="1:65" s="2" customFormat="1" ht="24" customHeight="1">
      <c r="A187" s="32"/>
      <c r="B187" s="33"/>
      <c r="C187" s="195" t="s">
        <v>490</v>
      </c>
      <c r="D187" s="195" t="s">
        <v>220</v>
      </c>
      <c r="E187" s="196" t="s">
        <v>1596</v>
      </c>
      <c r="F187" s="197" t="s">
        <v>1597</v>
      </c>
      <c r="G187" s="198" t="s">
        <v>510</v>
      </c>
      <c r="H187" s="199">
        <v>3</v>
      </c>
      <c r="I187" s="200"/>
      <c r="J187" s="201">
        <f t="shared" si="10"/>
        <v>0</v>
      </c>
      <c r="K187" s="202"/>
      <c r="L187" s="37"/>
      <c r="M187" s="203" t="s">
        <v>1</v>
      </c>
      <c r="N187" s="204" t="s">
        <v>40</v>
      </c>
      <c r="O187" s="69"/>
      <c r="P187" s="205">
        <f t="shared" si="11"/>
        <v>0</v>
      </c>
      <c r="Q187" s="205">
        <v>0</v>
      </c>
      <c r="R187" s="205">
        <f t="shared" si="12"/>
        <v>0</v>
      </c>
      <c r="S187" s="205">
        <v>0</v>
      </c>
      <c r="T187" s="206">
        <f t="shared" si="1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07" t="s">
        <v>168</v>
      </c>
      <c r="AT187" s="207" t="s">
        <v>220</v>
      </c>
      <c r="AU187" s="207" t="s">
        <v>83</v>
      </c>
      <c r="AY187" s="15" t="s">
        <v>219</v>
      </c>
      <c r="BE187" s="208">
        <f t="shared" si="14"/>
        <v>0</v>
      </c>
      <c r="BF187" s="208">
        <f t="shared" si="15"/>
        <v>0</v>
      </c>
      <c r="BG187" s="208">
        <f t="shared" si="16"/>
        <v>0</v>
      </c>
      <c r="BH187" s="208">
        <f t="shared" si="17"/>
        <v>0</v>
      </c>
      <c r="BI187" s="208">
        <f t="shared" si="18"/>
        <v>0</v>
      </c>
      <c r="BJ187" s="15" t="s">
        <v>83</v>
      </c>
      <c r="BK187" s="208">
        <f t="shared" si="19"/>
        <v>0</v>
      </c>
      <c r="BL187" s="15" t="s">
        <v>168</v>
      </c>
      <c r="BM187" s="207" t="s">
        <v>1790</v>
      </c>
    </row>
    <row r="188" spans="1:65" s="2" customFormat="1" ht="16.5" customHeight="1">
      <c r="A188" s="32"/>
      <c r="B188" s="33"/>
      <c r="C188" s="231" t="s">
        <v>146</v>
      </c>
      <c r="D188" s="231" t="s">
        <v>288</v>
      </c>
      <c r="E188" s="232" t="s">
        <v>1599</v>
      </c>
      <c r="F188" s="233" t="s">
        <v>1791</v>
      </c>
      <c r="G188" s="234" t="s">
        <v>510</v>
      </c>
      <c r="H188" s="235">
        <v>3</v>
      </c>
      <c r="I188" s="236"/>
      <c r="J188" s="237">
        <f t="shared" si="10"/>
        <v>0</v>
      </c>
      <c r="K188" s="238"/>
      <c r="L188" s="239"/>
      <c r="M188" s="240" t="s">
        <v>1</v>
      </c>
      <c r="N188" s="241" t="s">
        <v>40</v>
      </c>
      <c r="O188" s="69"/>
      <c r="P188" s="205">
        <f t="shared" si="11"/>
        <v>0</v>
      </c>
      <c r="Q188" s="205">
        <v>0</v>
      </c>
      <c r="R188" s="205">
        <f t="shared" si="12"/>
        <v>0</v>
      </c>
      <c r="S188" s="205">
        <v>0</v>
      </c>
      <c r="T188" s="206">
        <f t="shared" si="1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07" t="s">
        <v>275</v>
      </c>
      <c r="AT188" s="207" t="s">
        <v>288</v>
      </c>
      <c r="AU188" s="207" t="s">
        <v>83</v>
      </c>
      <c r="AY188" s="15" t="s">
        <v>219</v>
      </c>
      <c r="BE188" s="208">
        <f t="shared" si="14"/>
        <v>0</v>
      </c>
      <c r="BF188" s="208">
        <f t="shared" si="15"/>
        <v>0</v>
      </c>
      <c r="BG188" s="208">
        <f t="shared" si="16"/>
        <v>0</v>
      </c>
      <c r="BH188" s="208">
        <f t="shared" si="17"/>
        <v>0</v>
      </c>
      <c r="BI188" s="208">
        <f t="shared" si="18"/>
        <v>0</v>
      </c>
      <c r="BJ188" s="15" t="s">
        <v>83</v>
      </c>
      <c r="BK188" s="208">
        <f t="shared" si="19"/>
        <v>0</v>
      </c>
      <c r="BL188" s="15" t="s">
        <v>168</v>
      </c>
      <c r="BM188" s="207" t="s">
        <v>1792</v>
      </c>
    </row>
    <row r="189" spans="1:65" s="2" customFormat="1" ht="24" customHeight="1">
      <c r="A189" s="32"/>
      <c r="B189" s="33"/>
      <c r="C189" s="195" t="s">
        <v>501</v>
      </c>
      <c r="D189" s="195" t="s">
        <v>220</v>
      </c>
      <c r="E189" s="196" t="s">
        <v>1602</v>
      </c>
      <c r="F189" s="197" t="s">
        <v>1603</v>
      </c>
      <c r="G189" s="198" t="s">
        <v>288</v>
      </c>
      <c r="H189" s="199">
        <v>52.4</v>
      </c>
      <c r="I189" s="200"/>
      <c r="J189" s="201">
        <f t="shared" si="10"/>
        <v>0</v>
      </c>
      <c r="K189" s="202"/>
      <c r="L189" s="37"/>
      <c r="M189" s="203" t="s">
        <v>1</v>
      </c>
      <c r="N189" s="204" t="s">
        <v>40</v>
      </c>
      <c r="O189" s="69"/>
      <c r="P189" s="205">
        <f t="shared" si="11"/>
        <v>0</v>
      </c>
      <c r="Q189" s="205">
        <v>0</v>
      </c>
      <c r="R189" s="205">
        <f t="shared" si="12"/>
        <v>0</v>
      </c>
      <c r="S189" s="205">
        <v>0</v>
      </c>
      <c r="T189" s="206">
        <f t="shared" si="1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07" t="s">
        <v>168</v>
      </c>
      <c r="AT189" s="207" t="s">
        <v>220</v>
      </c>
      <c r="AU189" s="207" t="s">
        <v>83</v>
      </c>
      <c r="AY189" s="15" t="s">
        <v>219</v>
      </c>
      <c r="BE189" s="208">
        <f t="shared" si="14"/>
        <v>0</v>
      </c>
      <c r="BF189" s="208">
        <f t="shared" si="15"/>
        <v>0</v>
      </c>
      <c r="BG189" s="208">
        <f t="shared" si="16"/>
        <v>0</v>
      </c>
      <c r="BH189" s="208">
        <f t="shared" si="17"/>
        <v>0</v>
      </c>
      <c r="BI189" s="208">
        <f t="shared" si="18"/>
        <v>0</v>
      </c>
      <c r="BJ189" s="15" t="s">
        <v>83</v>
      </c>
      <c r="BK189" s="208">
        <f t="shared" si="19"/>
        <v>0</v>
      </c>
      <c r="BL189" s="15" t="s">
        <v>168</v>
      </c>
      <c r="BM189" s="207" t="s">
        <v>1793</v>
      </c>
    </row>
    <row r="190" spans="1:65" s="2" customFormat="1" ht="24" customHeight="1">
      <c r="A190" s="32"/>
      <c r="B190" s="33"/>
      <c r="C190" s="195" t="s">
        <v>507</v>
      </c>
      <c r="D190" s="195" t="s">
        <v>220</v>
      </c>
      <c r="E190" s="196" t="s">
        <v>1605</v>
      </c>
      <c r="F190" s="197" t="s">
        <v>1606</v>
      </c>
      <c r="G190" s="198" t="s">
        <v>510</v>
      </c>
      <c r="H190" s="199">
        <v>5</v>
      </c>
      <c r="I190" s="200"/>
      <c r="J190" s="201">
        <f t="shared" si="10"/>
        <v>0</v>
      </c>
      <c r="K190" s="202"/>
      <c r="L190" s="37"/>
      <c r="M190" s="203" t="s">
        <v>1</v>
      </c>
      <c r="N190" s="204" t="s">
        <v>40</v>
      </c>
      <c r="O190" s="69"/>
      <c r="P190" s="205">
        <f t="shared" si="11"/>
        <v>0</v>
      </c>
      <c r="Q190" s="205">
        <v>0</v>
      </c>
      <c r="R190" s="205">
        <f t="shared" si="12"/>
        <v>0</v>
      </c>
      <c r="S190" s="205">
        <v>0</v>
      </c>
      <c r="T190" s="206">
        <f t="shared" si="1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07" t="s">
        <v>168</v>
      </c>
      <c r="AT190" s="207" t="s">
        <v>220</v>
      </c>
      <c r="AU190" s="207" t="s">
        <v>83</v>
      </c>
      <c r="AY190" s="15" t="s">
        <v>219</v>
      </c>
      <c r="BE190" s="208">
        <f t="shared" si="14"/>
        <v>0</v>
      </c>
      <c r="BF190" s="208">
        <f t="shared" si="15"/>
        <v>0</v>
      </c>
      <c r="BG190" s="208">
        <f t="shared" si="16"/>
        <v>0</v>
      </c>
      <c r="BH190" s="208">
        <f t="shared" si="17"/>
        <v>0</v>
      </c>
      <c r="BI190" s="208">
        <f t="shared" si="18"/>
        <v>0</v>
      </c>
      <c r="BJ190" s="15" t="s">
        <v>83</v>
      </c>
      <c r="BK190" s="208">
        <f t="shared" si="19"/>
        <v>0</v>
      </c>
      <c r="BL190" s="15" t="s">
        <v>168</v>
      </c>
      <c r="BM190" s="207" t="s">
        <v>1794</v>
      </c>
    </row>
    <row r="191" spans="1:65" s="2" customFormat="1" ht="16.5" customHeight="1">
      <c r="A191" s="32"/>
      <c r="B191" s="33"/>
      <c r="C191" s="195" t="s">
        <v>514</v>
      </c>
      <c r="D191" s="195" t="s">
        <v>220</v>
      </c>
      <c r="E191" s="196" t="s">
        <v>1608</v>
      </c>
      <c r="F191" s="197" t="s">
        <v>1609</v>
      </c>
      <c r="G191" s="198" t="s">
        <v>510</v>
      </c>
      <c r="H191" s="199">
        <v>0</v>
      </c>
      <c r="I191" s="200"/>
      <c r="J191" s="201">
        <f t="shared" si="10"/>
        <v>0</v>
      </c>
      <c r="K191" s="202"/>
      <c r="L191" s="37"/>
      <c r="M191" s="203" t="s">
        <v>1</v>
      </c>
      <c r="N191" s="204" t="s">
        <v>40</v>
      </c>
      <c r="O191" s="69"/>
      <c r="P191" s="205">
        <f t="shared" si="11"/>
        <v>0</v>
      </c>
      <c r="Q191" s="205">
        <v>0</v>
      </c>
      <c r="R191" s="205">
        <f t="shared" si="12"/>
        <v>0</v>
      </c>
      <c r="S191" s="205">
        <v>0</v>
      </c>
      <c r="T191" s="206">
        <f t="shared" si="1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07" t="s">
        <v>168</v>
      </c>
      <c r="AT191" s="207" t="s">
        <v>220</v>
      </c>
      <c r="AU191" s="207" t="s">
        <v>83</v>
      </c>
      <c r="AY191" s="15" t="s">
        <v>219</v>
      </c>
      <c r="BE191" s="208">
        <f t="shared" si="14"/>
        <v>0</v>
      </c>
      <c r="BF191" s="208">
        <f t="shared" si="15"/>
        <v>0</v>
      </c>
      <c r="BG191" s="208">
        <f t="shared" si="16"/>
        <v>0</v>
      </c>
      <c r="BH191" s="208">
        <f t="shared" si="17"/>
        <v>0</v>
      </c>
      <c r="BI191" s="208">
        <f t="shared" si="18"/>
        <v>0</v>
      </c>
      <c r="BJ191" s="15" t="s">
        <v>83</v>
      </c>
      <c r="BK191" s="208">
        <f t="shared" si="19"/>
        <v>0</v>
      </c>
      <c r="BL191" s="15" t="s">
        <v>168</v>
      </c>
      <c r="BM191" s="207" t="s">
        <v>1795</v>
      </c>
    </row>
    <row r="192" spans="1:65" s="2" customFormat="1" ht="24" customHeight="1">
      <c r="A192" s="32"/>
      <c r="B192" s="33"/>
      <c r="C192" s="195" t="s">
        <v>162</v>
      </c>
      <c r="D192" s="195" t="s">
        <v>220</v>
      </c>
      <c r="E192" s="196" t="s">
        <v>1611</v>
      </c>
      <c r="F192" s="197" t="s">
        <v>1612</v>
      </c>
      <c r="G192" s="198" t="s">
        <v>510</v>
      </c>
      <c r="H192" s="199">
        <v>5</v>
      </c>
      <c r="I192" s="200"/>
      <c r="J192" s="201">
        <f t="shared" si="10"/>
        <v>0</v>
      </c>
      <c r="K192" s="202"/>
      <c r="L192" s="37"/>
      <c r="M192" s="203" t="s">
        <v>1</v>
      </c>
      <c r="N192" s="204" t="s">
        <v>40</v>
      </c>
      <c r="O192" s="69"/>
      <c r="P192" s="205">
        <f t="shared" si="11"/>
        <v>0</v>
      </c>
      <c r="Q192" s="205">
        <v>0</v>
      </c>
      <c r="R192" s="205">
        <f t="shared" si="12"/>
        <v>0</v>
      </c>
      <c r="S192" s="205">
        <v>0</v>
      </c>
      <c r="T192" s="206">
        <f t="shared" si="1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07" t="s">
        <v>168</v>
      </c>
      <c r="AT192" s="207" t="s">
        <v>220</v>
      </c>
      <c r="AU192" s="207" t="s">
        <v>83</v>
      </c>
      <c r="AY192" s="15" t="s">
        <v>219</v>
      </c>
      <c r="BE192" s="208">
        <f t="shared" si="14"/>
        <v>0</v>
      </c>
      <c r="BF192" s="208">
        <f t="shared" si="15"/>
        <v>0</v>
      </c>
      <c r="BG192" s="208">
        <f t="shared" si="16"/>
        <v>0</v>
      </c>
      <c r="BH192" s="208">
        <f t="shared" si="17"/>
        <v>0</v>
      </c>
      <c r="BI192" s="208">
        <f t="shared" si="18"/>
        <v>0</v>
      </c>
      <c r="BJ192" s="15" t="s">
        <v>83</v>
      </c>
      <c r="BK192" s="208">
        <f t="shared" si="19"/>
        <v>0</v>
      </c>
      <c r="BL192" s="15" t="s">
        <v>168</v>
      </c>
      <c r="BM192" s="207" t="s">
        <v>1796</v>
      </c>
    </row>
    <row r="193" spans="1:65" s="2" customFormat="1" ht="16.5" customHeight="1">
      <c r="A193" s="32"/>
      <c r="B193" s="33"/>
      <c r="C193" s="231" t="s">
        <v>525</v>
      </c>
      <c r="D193" s="231" t="s">
        <v>288</v>
      </c>
      <c r="E193" s="232" t="s">
        <v>1614</v>
      </c>
      <c r="F193" s="233" t="s">
        <v>1615</v>
      </c>
      <c r="G193" s="234" t="s">
        <v>510</v>
      </c>
      <c r="H193" s="235">
        <v>5</v>
      </c>
      <c r="I193" s="236"/>
      <c r="J193" s="237">
        <f t="shared" si="10"/>
        <v>0</v>
      </c>
      <c r="K193" s="238"/>
      <c r="L193" s="239"/>
      <c r="M193" s="240" t="s">
        <v>1</v>
      </c>
      <c r="N193" s="241" t="s">
        <v>40</v>
      </c>
      <c r="O193" s="69"/>
      <c r="P193" s="205">
        <f t="shared" si="11"/>
        <v>0</v>
      </c>
      <c r="Q193" s="205">
        <v>0</v>
      </c>
      <c r="R193" s="205">
        <f t="shared" si="12"/>
        <v>0</v>
      </c>
      <c r="S193" s="205">
        <v>0</v>
      </c>
      <c r="T193" s="206">
        <f t="shared" si="1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07" t="s">
        <v>275</v>
      </c>
      <c r="AT193" s="207" t="s">
        <v>288</v>
      </c>
      <c r="AU193" s="207" t="s">
        <v>83</v>
      </c>
      <c r="AY193" s="15" t="s">
        <v>219</v>
      </c>
      <c r="BE193" s="208">
        <f t="shared" si="14"/>
        <v>0</v>
      </c>
      <c r="BF193" s="208">
        <f t="shared" si="15"/>
        <v>0</v>
      </c>
      <c r="BG193" s="208">
        <f t="shared" si="16"/>
        <v>0</v>
      </c>
      <c r="BH193" s="208">
        <f t="shared" si="17"/>
        <v>0</v>
      </c>
      <c r="BI193" s="208">
        <f t="shared" si="18"/>
        <v>0</v>
      </c>
      <c r="BJ193" s="15" t="s">
        <v>83</v>
      </c>
      <c r="BK193" s="208">
        <f t="shared" si="19"/>
        <v>0</v>
      </c>
      <c r="BL193" s="15" t="s">
        <v>168</v>
      </c>
      <c r="BM193" s="207" t="s">
        <v>1797</v>
      </c>
    </row>
    <row r="194" spans="1:65" s="2" customFormat="1" ht="16.5" customHeight="1">
      <c r="A194" s="32"/>
      <c r="B194" s="33"/>
      <c r="C194" s="195" t="s">
        <v>531</v>
      </c>
      <c r="D194" s="195" t="s">
        <v>220</v>
      </c>
      <c r="E194" s="196" t="s">
        <v>1617</v>
      </c>
      <c r="F194" s="197" t="s">
        <v>1618</v>
      </c>
      <c r="G194" s="198" t="s">
        <v>288</v>
      </c>
      <c r="H194" s="199">
        <v>59.7</v>
      </c>
      <c r="I194" s="200"/>
      <c r="J194" s="201">
        <f t="shared" si="10"/>
        <v>0</v>
      </c>
      <c r="K194" s="202"/>
      <c r="L194" s="37"/>
      <c r="M194" s="203" t="s">
        <v>1</v>
      </c>
      <c r="N194" s="204" t="s">
        <v>40</v>
      </c>
      <c r="O194" s="69"/>
      <c r="P194" s="205">
        <f t="shared" si="11"/>
        <v>0</v>
      </c>
      <c r="Q194" s="205">
        <v>0</v>
      </c>
      <c r="R194" s="205">
        <f t="shared" si="12"/>
        <v>0</v>
      </c>
      <c r="S194" s="205">
        <v>0</v>
      </c>
      <c r="T194" s="206">
        <f t="shared" si="1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07" t="s">
        <v>168</v>
      </c>
      <c r="AT194" s="207" t="s">
        <v>220</v>
      </c>
      <c r="AU194" s="207" t="s">
        <v>83</v>
      </c>
      <c r="AY194" s="15" t="s">
        <v>219</v>
      </c>
      <c r="BE194" s="208">
        <f t="shared" si="14"/>
        <v>0</v>
      </c>
      <c r="BF194" s="208">
        <f t="shared" si="15"/>
        <v>0</v>
      </c>
      <c r="BG194" s="208">
        <f t="shared" si="16"/>
        <v>0</v>
      </c>
      <c r="BH194" s="208">
        <f t="shared" si="17"/>
        <v>0</v>
      </c>
      <c r="BI194" s="208">
        <f t="shared" si="18"/>
        <v>0</v>
      </c>
      <c r="BJ194" s="15" t="s">
        <v>83</v>
      </c>
      <c r="BK194" s="208">
        <f t="shared" si="19"/>
        <v>0</v>
      </c>
      <c r="BL194" s="15" t="s">
        <v>168</v>
      </c>
      <c r="BM194" s="207" t="s">
        <v>1798</v>
      </c>
    </row>
    <row r="195" spans="1:65" s="11" customFormat="1" ht="25.9" customHeight="1">
      <c r="B195" s="181"/>
      <c r="C195" s="182"/>
      <c r="D195" s="183" t="s">
        <v>74</v>
      </c>
      <c r="E195" s="184" t="s">
        <v>285</v>
      </c>
      <c r="F195" s="184" t="s">
        <v>1620</v>
      </c>
      <c r="G195" s="182"/>
      <c r="H195" s="182"/>
      <c r="I195" s="185"/>
      <c r="J195" s="186">
        <f>BK195</f>
        <v>0</v>
      </c>
      <c r="K195" s="182"/>
      <c r="L195" s="187"/>
      <c r="M195" s="188"/>
      <c r="N195" s="189"/>
      <c r="O195" s="189"/>
      <c r="P195" s="190">
        <f>SUM(P196:P202)</f>
        <v>0</v>
      </c>
      <c r="Q195" s="189"/>
      <c r="R195" s="190">
        <f>SUM(R196:R202)</f>
        <v>0</v>
      </c>
      <c r="S195" s="189"/>
      <c r="T195" s="191">
        <f>SUM(T196:T202)</f>
        <v>0</v>
      </c>
      <c r="AR195" s="192" t="s">
        <v>168</v>
      </c>
      <c r="AT195" s="193" t="s">
        <v>74</v>
      </c>
      <c r="AU195" s="193" t="s">
        <v>75</v>
      </c>
      <c r="AY195" s="192" t="s">
        <v>219</v>
      </c>
      <c r="BK195" s="194">
        <f>SUM(BK196:BK202)</f>
        <v>0</v>
      </c>
    </row>
    <row r="196" spans="1:65" s="2" customFormat="1" ht="24" customHeight="1">
      <c r="A196" s="32"/>
      <c r="B196" s="33"/>
      <c r="C196" s="195" t="s">
        <v>536</v>
      </c>
      <c r="D196" s="195" t="s">
        <v>220</v>
      </c>
      <c r="E196" s="196" t="s">
        <v>1621</v>
      </c>
      <c r="F196" s="197" t="s">
        <v>1622</v>
      </c>
      <c r="G196" s="198" t="s">
        <v>288</v>
      </c>
      <c r="H196" s="199">
        <v>44</v>
      </c>
      <c r="I196" s="200"/>
      <c r="J196" s="201">
        <f>ROUND(I196*H196,2)</f>
        <v>0</v>
      </c>
      <c r="K196" s="202"/>
      <c r="L196" s="37"/>
      <c r="M196" s="203" t="s">
        <v>1</v>
      </c>
      <c r="N196" s="204" t="s">
        <v>40</v>
      </c>
      <c r="O196" s="69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07" t="s">
        <v>168</v>
      </c>
      <c r="AT196" s="207" t="s">
        <v>220</v>
      </c>
      <c r="AU196" s="207" t="s">
        <v>83</v>
      </c>
      <c r="AY196" s="15" t="s">
        <v>219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5" t="s">
        <v>83</v>
      </c>
      <c r="BK196" s="208">
        <f>ROUND(I196*H196,2)</f>
        <v>0</v>
      </c>
      <c r="BL196" s="15" t="s">
        <v>168</v>
      </c>
      <c r="BM196" s="207" t="s">
        <v>1799</v>
      </c>
    </row>
    <row r="197" spans="1:65" s="12" customFormat="1" ht="11.25">
      <c r="B197" s="209"/>
      <c r="C197" s="210"/>
      <c r="D197" s="211" t="s">
        <v>225</v>
      </c>
      <c r="E197" s="212" t="s">
        <v>542</v>
      </c>
      <c r="F197" s="213" t="s">
        <v>1800</v>
      </c>
      <c r="G197" s="210"/>
      <c r="H197" s="214">
        <v>44</v>
      </c>
      <c r="I197" s="215"/>
      <c r="J197" s="210"/>
      <c r="K197" s="210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225</v>
      </c>
      <c r="AU197" s="220" t="s">
        <v>83</v>
      </c>
      <c r="AV197" s="12" t="s">
        <v>106</v>
      </c>
      <c r="AW197" s="12" t="s">
        <v>32</v>
      </c>
      <c r="AX197" s="12" t="s">
        <v>75</v>
      </c>
      <c r="AY197" s="220" t="s">
        <v>219</v>
      </c>
    </row>
    <row r="198" spans="1:65" s="12" customFormat="1" ht="11.25">
      <c r="B198" s="209"/>
      <c r="C198" s="210"/>
      <c r="D198" s="211" t="s">
        <v>225</v>
      </c>
      <c r="E198" s="212" t="s">
        <v>1721</v>
      </c>
      <c r="F198" s="213" t="s">
        <v>1722</v>
      </c>
      <c r="G198" s="210"/>
      <c r="H198" s="214">
        <v>44</v>
      </c>
      <c r="I198" s="215"/>
      <c r="J198" s="210"/>
      <c r="K198" s="210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225</v>
      </c>
      <c r="AU198" s="220" t="s">
        <v>83</v>
      </c>
      <c r="AV198" s="12" t="s">
        <v>106</v>
      </c>
      <c r="AW198" s="12" t="s">
        <v>32</v>
      </c>
      <c r="AX198" s="12" t="s">
        <v>83</v>
      </c>
      <c r="AY198" s="220" t="s">
        <v>219</v>
      </c>
    </row>
    <row r="199" spans="1:65" s="2" customFormat="1" ht="16.5" customHeight="1">
      <c r="A199" s="32"/>
      <c r="B199" s="33"/>
      <c r="C199" s="231" t="s">
        <v>543</v>
      </c>
      <c r="D199" s="231" t="s">
        <v>288</v>
      </c>
      <c r="E199" s="232" t="s">
        <v>1624</v>
      </c>
      <c r="F199" s="233" t="s">
        <v>1625</v>
      </c>
      <c r="G199" s="234" t="s">
        <v>510</v>
      </c>
      <c r="H199" s="235">
        <v>44</v>
      </c>
      <c r="I199" s="236"/>
      <c r="J199" s="237">
        <f>ROUND(I199*H199,2)</f>
        <v>0</v>
      </c>
      <c r="K199" s="238"/>
      <c r="L199" s="239"/>
      <c r="M199" s="240" t="s">
        <v>1</v>
      </c>
      <c r="N199" s="241" t="s">
        <v>40</v>
      </c>
      <c r="O199" s="69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207" t="s">
        <v>275</v>
      </c>
      <c r="AT199" s="207" t="s">
        <v>288</v>
      </c>
      <c r="AU199" s="207" t="s">
        <v>83</v>
      </c>
      <c r="AY199" s="15" t="s">
        <v>219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5" t="s">
        <v>83</v>
      </c>
      <c r="BK199" s="208">
        <f>ROUND(I199*H199,2)</f>
        <v>0</v>
      </c>
      <c r="BL199" s="15" t="s">
        <v>168</v>
      </c>
      <c r="BM199" s="207" t="s">
        <v>1801</v>
      </c>
    </row>
    <row r="200" spans="1:65" s="2" customFormat="1" ht="16.5" customHeight="1">
      <c r="A200" s="32"/>
      <c r="B200" s="33"/>
      <c r="C200" s="231" t="s">
        <v>550</v>
      </c>
      <c r="D200" s="231" t="s">
        <v>288</v>
      </c>
      <c r="E200" s="232" t="s">
        <v>1627</v>
      </c>
      <c r="F200" s="233" t="s">
        <v>1628</v>
      </c>
      <c r="G200" s="234" t="s">
        <v>510</v>
      </c>
      <c r="H200" s="235">
        <v>88</v>
      </c>
      <c r="I200" s="236"/>
      <c r="J200" s="237">
        <f>ROUND(I200*H200,2)</f>
        <v>0</v>
      </c>
      <c r="K200" s="238"/>
      <c r="L200" s="239"/>
      <c r="M200" s="240" t="s">
        <v>1</v>
      </c>
      <c r="N200" s="241" t="s">
        <v>40</v>
      </c>
      <c r="O200" s="69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07" t="s">
        <v>275</v>
      </c>
      <c r="AT200" s="207" t="s">
        <v>288</v>
      </c>
      <c r="AU200" s="207" t="s">
        <v>83</v>
      </c>
      <c r="AY200" s="15" t="s">
        <v>219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5" t="s">
        <v>83</v>
      </c>
      <c r="BK200" s="208">
        <f>ROUND(I200*H200,2)</f>
        <v>0</v>
      </c>
      <c r="BL200" s="15" t="s">
        <v>168</v>
      </c>
      <c r="BM200" s="207" t="s">
        <v>1802</v>
      </c>
    </row>
    <row r="201" spans="1:65" s="12" customFormat="1" ht="11.25">
      <c r="B201" s="209"/>
      <c r="C201" s="210"/>
      <c r="D201" s="211" t="s">
        <v>225</v>
      </c>
      <c r="E201" s="212" t="s">
        <v>554</v>
      </c>
      <c r="F201" s="213" t="s">
        <v>1803</v>
      </c>
      <c r="G201" s="210"/>
      <c r="H201" s="214">
        <v>88</v>
      </c>
      <c r="I201" s="215"/>
      <c r="J201" s="210"/>
      <c r="K201" s="210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225</v>
      </c>
      <c r="AU201" s="220" t="s">
        <v>83</v>
      </c>
      <c r="AV201" s="12" t="s">
        <v>106</v>
      </c>
      <c r="AW201" s="12" t="s">
        <v>32</v>
      </c>
      <c r="AX201" s="12" t="s">
        <v>75</v>
      </c>
      <c r="AY201" s="220" t="s">
        <v>219</v>
      </c>
    </row>
    <row r="202" spans="1:65" s="12" customFormat="1" ht="11.25">
      <c r="B202" s="209"/>
      <c r="C202" s="210"/>
      <c r="D202" s="211" t="s">
        <v>225</v>
      </c>
      <c r="E202" s="212" t="s">
        <v>1726</v>
      </c>
      <c r="F202" s="213" t="s">
        <v>1727</v>
      </c>
      <c r="G202" s="210"/>
      <c r="H202" s="214">
        <v>88</v>
      </c>
      <c r="I202" s="215"/>
      <c r="J202" s="210"/>
      <c r="K202" s="210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225</v>
      </c>
      <c r="AU202" s="220" t="s">
        <v>83</v>
      </c>
      <c r="AV202" s="12" t="s">
        <v>106</v>
      </c>
      <c r="AW202" s="12" t="s">
        <v>32</v>
      </c>
      <c r="AX202" s="12" t="s">
        <v>83</v>
      </c>
      <c r="AY202" s="220" t="s">
        <v>219</v>
      </c>
    </row>
    <row r="203" spans="1:65" s="11" customFormat="1" ht="25.9" customHeight="1">
      <c r="B203" s="181"/>
      <c r="C203" s="182"/>
      <c r="D203" s="183" t="s">
        <v>74</v>
      </c>
      <c r="E203" s="184" t="s">
        <v>1315</v>
      </c>
      <c r="F203" s="184" t="s">
        <v>1316</v>
      </c>
      <c r="G203" s="182"/>
      <c r="H203" s="182"/>
      <c r="I203" s="185"/>
      <c r="J203" s="186">
        <f>BK203</f>
        <v>0</v>
      </c>
      <c r="K203" s="182"/>
      <c r="L203" s="187"/>
      <c r="M203" s="188"/>
      <c r="N203" s="189"/>
      <c r="O203" s="189"/>
      <c r="P203" s="190">
        <f>SUM(P204:P209)</f>
        <v>0</v>
      </c>
      <c r="Q203" s="189"/>
      <c r="R203" s="190">
        <f>SUM(R204:R209)</f>
        <v>0</v>
      </c>
      <c r="S203" s="189"/>
      <c r="T203" s="191">
        <f>SUM(T204:T209)</f>
        <v>0</v>
      </c>
      <c r="AR203" s="192" t="s">
        <v>168</v>
      </c>
      <c r="AT203" s="193" t="s">
        <v>74</v>
      </c>
      <c r="AU203" s="193" t="s">
        <v>75</v>
      </c>
      <c r="AY203" s="192" t="s">
        <v>219</v>
      </c>
      <c r="BK203" s="194">
        <f>SUM(BK204:BK209)</f>
        <v>0</v>
      </c>
    </row>
    <row r="204" spans="1:65" s="2" customFormat="1" ht="16.5" customHeight="1">
      <c r="A204" s="32"/>
      <c r="B204" s="33"/>
      <c r="C204" s="195" t="s">
        <v>108</v>
      </c>
      <c r="D204" s="195" t="s">
        <v>220</v>
      </c>
      <c r="E204" s="196" t="s">
        <v>1318</v>
      </c>
      <c r="F204" s="197" t="s">
        <v>1636</v>
      </c>
      <c r="G204" s="198" t="s">
        <v>412</v>
      </c>
      <c r="H204" s="199">
        <v>34.06</v>
      </c>
      <c r="I204" s="200"/>
      <c r="J204" s="201">
        <f>ROUND(I204*H204,2)</f>
        <v>0</v>
      </c>
      <c r="K204" s="202"/>
      <c r="L204" s="37"/>
      <c r="M204" s="203" t="s">
        <v>1</v>
      </c>
      <c r="N204" s="204" t="s">
        <v>40</v>
      </c>
      <c r="O204" s="69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07" t="s">
        <v>168</v>
      </c>
      <c r="AT204" s="207" t="s">
        <v>220</v>
      </c>
      <c r="AU204" s="207" t="s">
        <v>83</v>
      </c>
      <c r="AY204" s="15" t="s">
        <v>219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5" t="s">
        <v>83</v>
      </c>
      <c r="BK204" s="208">
        <f>ROUND(I204*H204,2)</f>
        <v>0</v>
      </c>
      <c r="BL204" s="15" t="s">
        <v>168</v>
      </c>
      <c r="BM204" s="207" t="s">
        <v>1804</v>
      </c>
    </row>
    <row r="205" spans="1:65" s="12" customFormat="1" ht="11.25">
      <c r="B205" s="209"/>
      <c r="C205" s="210"/>
      <c r="D205" s="211" t="s">
        <v>225</v>
      </c>
      <c r="E205" s="212" t="s">
        <v>559</v>
      </c>
      <c r="F205" s="213" t="s">
        <v>1805</v>
      </c>
      <c r="G205" s="210"/>
      <c r="H205" s="214">
        <v>34.06</v>
      </c>
      <c r="I205" s="215"/>
      <c r="J205" s="210"/>
      <c r="K205" s="210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225</v>
      </c>
      <c r="AU205" s="220" t="s">
        <v>83</v>
      </c>
      <c r="AV205" s="12" t="s">
        <v>106</v>
      </c>
      <c r="AW205" s="12" t="s">
        <v>32</v>
      </c>
      <c r="AX205" s="12" t="s">
        <v>83</v>
      </c>
      <c r="AY205" s="220" t="s">
        <v>219</v>
      </c>
    </row>
    <row r="206" spans="1:65" s="2" customFormat="1" ht="24" customHeight="1">
      <c r="A206" s="32"/>
      <c r="B206" s="33"/>
      <c r="C206" s="195" t="s">
        <v>560</v>
      </c>
      <c r="D206" s="195" t="s">
        <v>220</v>
      </c>
      <c r="E206" s="196" t="s">
        <v>1322</v>
      </c>
      <c r="F206" s="197" t="s">
        <v>1323</v>
      </c>
      <c r="G206" s="198" t="s">
        <v>412</v>
      </c>
      <c r="H206" s="199">
        <v>484.4</v>
      </c>
      <c r="I206" s="200"/>
      <c r="J206" s="201">
        <f>ROUND(I206*H206,2)</f>
        <v>0</v>
      </c>
      <c r="K206" s="202"/>
      <c r="L206" s="37"/>
      <c r="M206" s="203" t="s">
        <v>1</v>
      </c>
      <c r="N206" s="204" t="s">
        <v>40</v>
      </c>
      <c r="O206" s="69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207" t="s">
        <v>168</v>
      </c>
      <c r="AT206" s="207" t="s">
        <v>220</v>
      </c>
      <c r="AU206" s="207" t="s">
        <v>83</v>
      </c>
      <c r="AY206" s="15" t="s">
        <v>219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5" t="s">
        <v>83</v>
      </c>
      <c r="BK206" s="208">
        <f>ROUND(I206*H206,2)</f>
        <v>0</v>
      </c>
      <c r="BL206" s="15" t="s">
        <v>168</v>
      </c>
      <c r="BM206" s="207" t="s">
        <v>1806</v>
      </c>
    </row>
    <row r="207" spans="1:65" s="12" customFormat="1" ht="11.25">
      <c r="B207" s="209"/>
      <c r="C207" s="210"/>
      <c r="D207" s="211" t="s">
        <v>225</v>
      </c>
      <c r="E207" s="212" t="s">
        <v>564</v>
      </c>
      <c r="F207" s="213" t="s">
        <v>1807</v>
      </c>
      <c r="G207" s="210"/>
      <c r="H207" s="214">
        <v>484.4</v>
      </c>
      <c r="I207" s="215"/>
      <c r="J207" s="210"/>
      <c r="K207" s="210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225</v>
      </c>
      <c r="AU207" s="220" t="s">
        <v>83</v>
      </c>
      <c r="AV207" s="12" t="s">
        <v>106</v>
      </c>
      <c r="AW207" s="12" t="s">
        <v>32</v>
      </c>
      <c r="AX207" s="12" t="s">
        <v>83</v>
      </c>
      <c r="AY207" s="220" t="s">
        <v>219</v>
      </c>
    </row>
    <row r="208" spans="1:65" s="2" customFormat="1" ht="36" customHeight="1">
      <c r="A208" s="32"/>
      <c r="B208" s="33"/>
      <c r="C208" s="195" t="s">
        <v>565</v>
      </c>
      <c r="D208" s="195" t="s">
        <v>220</v>
      </c>
      <c r="E208" s="196" t="s">
        <v>1349</v>
      </c>
      <c r="F208" s="197" t="s">
        <v>1350</v>
      </c>
      <c r="G208" s="198" t="s">
        <v>412</v>
      </c>
      <c r="H208" s="199">
        <v>10.3</v>
      </c>
      <c r="I208" s="200"/>
      <c r="J208" s="201">
        <f>ROUND(I208*H208,2)</f>
        <v>0</v>
      </c>
      <c r="K208" s="202"/>
      <c r="L208" s="37"/>
      <c r="M208" s="203" t="s">
        <v>1</v>
      </c>
      <c r="N208" s="204" t="s">
        <v>40</v>
      </c>
      <c r="O208" s="69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07" t="s">
        <v>168</v>
      </c>
      <c r="AT208" s="207" t="s">
        <v>220</v>
      </c>
      <c r="AU208" s="207" t="s">
        <v>83</v>
      </c>
      <c r="AY208" s="15" t="s">
        <v>219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5" t="s">
        <v>83</v>
      </c>
      <c r="BK208" s="208">
        <f>ROUND(I208*H208,2)</f>
        <v>0</v>
      </c>
      <c r="BL208" s="15" t="s">
        <v>168</v>
      </c>
      <c r="BM208" s="207" t="s">
        <v>1808</v>
      </c>
    </row>
    <row r="209" spans="1:65" s="2" customFormat="1" ht="36" customHeight="1">
      <c r="A209" s="32"/>
      <c r="B209" s="33"/>
      <c r="C209" s="195" t="s">
        <v>570</v>
      </c>
      <c r="D209" s="195" t="s">
        <v>220</v>
      </c>
      <c r="E209" s="196" t="s">
        <v>1354</v>
      </c>
      <c r="F209" s="197" t="s">
        <v>1355</v>
      </c>
      <c r="G209" s="198" t="s">
        <v>412</v>
      </c>
      <c r="H209" s="199">
        <v>23.76</v>
      </c>
      <c r="I209" s="200"/>
      <c r="J209" s="201">
        <f>ROUND(I209*H209,2)</f>
        <v>0</v>
      </c>
      <c r="K209" s="202"/>
      <c r="L209" s="37"/>
      <c r="M209" s="203" t="s">
        <v>1</v>
      </c>
      <c r="N209" s="204" t="s">
        <v>40</v>
      </c>
      <c r="O209" s="69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207" t="s">
        <v>168</v>
      </c>
      <c r="AT209" s="207" t="s">
        <v>220</v>
      </c>
      <c r="AU209" s="207" t="s">
        <v>83</v>
      </c>
      <c r="AY209" s="15" t="s">
        <v>219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5" t="s">
        <v>83</v>
      </c>
      <c r="BK209" s="208">
        <f>ROUND(I209*H209,2)</f>
        <v>0</v>
      </c>
      <c r="BL209" s="15" t="s">
        <v>168</v>
      </c>
      <c r="BM209" s="207" t="s">
        <v>1809</v>
      </c>
    </row>
    <row r="210" spans="1:65" s="11" customFormat="1" ht="25.9" customHeight="1">
      <c r="B210" s="181"/>
      <c r="C210" s="182"/>
      <c r="D210" s="183" t="s">
        <v>74</v>
      </c>
      <c r="E210" s="184" t="s">
        <v>1645</v>
      </c>
      <c r="F210" s="184" t="s">
        <v>1646</v>
      </c>
      <c r="G210" s="182"/>
      <c r="H210" s="182"/>
      <c r="I210" s="185"/>
      <c r="J210" s="186">
        <f>BK210</f>
        <v>0</v>
      </c>
      <c r="K210" s="182"/>
      <c r="L210" s="187"/>
      <c r="M210" s="188"/>
      <c r="N210" s="189"/>
      <c r="O210" s="189"/>
      <c r="P210" s="190">
        <f>P211</f>
        <v>0</v>
      </c>
      <c r="Q210" s="189"/>
      <c r="R210" s="190">
        <f>R211</f>
        <v>0</v>
      </c>
      <c r="S210" s="189"/>
      <c r="T210" s="191">
        <f>T211</f>
        <v>0</v>
      </c>
      <c r="AR210" s="192" t="s">
        <v>168</v>
      </c>
      <c r="AT210" s="193" t="s">
        <v>74</v>
      </c>
      <c r="AU210" s="193" t="s">
        <v>75</v>
      </c>
      <c r="AY210" s="192" t="s">
        <v>219</v>
      </c>
      <c r="BK210" s="194">
        <f>BK211</f>
        <v>0</v>
      </c>
    </row>
    <row r="211" spans="1:65" s="2" customFormat="1" ht="24" customHeight="1">
      <c r="A211" s="32"/>
      <c r="B211" s="33"/>
      <c r="C211" s="195" t="s">
        <v>576</v>
      </c>
      <c r="D211" s="195" t="s">
        <v>220</v>
      </c>
      <c r="E211" s="196" t="s">
        <v>1647</v>
      </c>
      <c r="F211" s="197" t="s">
        <v>1648</v>
      </c>
      <c r="G211" s="198" t="s">
        <v>412</v>
      </c>
      <c r="H211" s="199">
        <v>48.82</v>
      </c>
      <c r="I211" s="200"/>
      <c r="J211" s="201">
        <f>ROUND(I211*H211,2)</f>
        <v>0</v>
      </c>
      <c r="K211" s="202"/>
      <c r="L211" s="37"/>
      <c r="M211" s="245" t="s">
        <v>1</v>
      </c>
      <c r="N211" s="246" t="s">
        <v>40</v>
      </c>
      <c r="O211" s="247"/>
      <c r="P211" s="248">
        <f>O211*H211</f>
        <v>0</v>
      </c>
      <c r="Q211" s="248">
        <v>0</v>
      </c>
      <c r="R211" s="248">
        <f>Q211*H211</f>
        <v>0</v>
      </c>
      <c r="S211" s="248">
        <v>0</v>
      </c>
      <c r="T211" s="24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07" t="s">
        <v>168</v>
      </c>
      <c r="AT211" s="207" t="s">
        <v>220</v>
      </c>
      <c r="AU211" s="207" t="s">
        <v>83</v>
      </c>
      <c r="AY211" s="15" t="s">
        <v>219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5" t="s">
        <v>83</v>
      </c>
      <c r="BK211" s="208">
        <f>ROUND(I211*H211,2)</f>
        <v>0</v>
      </c>
      <c r="BL211" s="15" t="s">
        <v>168</v>
      </c>
      <c r="BM211" s="207" t="s">
        <v>1810</v>
      </c>
    </row>
    <row r="212" spans="1:65" s="2" customFormat="1" ht="6.95" customHeight="1">
      <c r="A212" s="32"/>
      <c r="B212" s="52"/>
      <c r="C212" s="53"/>
      <c r="D212" s="53"/>
      <c r="E212" s="53"/>
      <c r="F212" s="53"/>
      <c r="G212" s="53"/>
      <c r="H212" s="53"/>
      <c r="I212" s="152"/>
      <c r="J212" s="53"/>
      <c r="K212" s="53"/>
      <c r="L212" s="37"/>
      <c r="M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</row>
  </sheetData>
  <sheetProtection algorithmName="SHA-512" hashValue="u8bZcysyes7CslbNoxoCKhNf98JbXztSVm3ad7NJzPyBcCkCf2AS2mmMaWoYEDx8wITRmmNDzCRhhIzcoXMZTg==" saltValue="Ty9oOHkzacCAMbUeEXbtSq902gWmYzMrBSXKiH+0/C8FCK+Q8iq+CMZre4+kGjy8qR1sEcbVcmFXbGTkChy5Sw==" spinCount="100000" sheet="1" objects="1" scenarios="1" formatColumns="0" formatRows="0" autoFilter="0"/>
  <autoFilter ref="C122:K211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2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6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100</v>
      </c>
      <c r="AZ2" s="107" t="s">
        <v>1650</v>
      </c>
      <c r="BA2" s="107" t="s">
        <v>1650</v>
      </c>
      <c r="BB2" s="107" t="s">
        <v>1</v>
      </c>
      <c r="BC2" s="107" t="s">
        <v>1811</v>
      </c>
      <c r="BD2" s="107" t="s">
        <v>106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75</v>
      </c>
      <c r="AZ3" s="107" t="s">
        <v>1652</v>
      </c>
      <c r="BA3" s="107" t="s">
        <v>1652</v>
      </c>
      <c r="BB3" s="107" t="s">
        <v>1</v>
      </c>
      <c r="BC3" s="107" t="s">
        <v>1812</v>
      </c>
      <c r="BD3" s="107" t="s">
        <v>106</v>
      </c>
    </row>
    <row r="4" spans="1:56" s="1" customFormat="1" ht="24.95" customHeight="1">
      <c r="B4" s="18"/>
      <c r="D4" s="111" t="s">
        <v>109</v>
      </c>
      <c r="I4" s="106"/>
      <c r="L4" s="18"/>
      <c r="M4" s="112" t="s">
        <v>10</v>
      </c>
      <c r="AT4" s="15" t="s">
        <v>4</v>
      </c>
      <c r="AZ4" s="107" t="s">
        <v>1654</v>
      </c>
      <c r="BA4" s="107" t="s">
        <v>1654</v>
      </c>
      <c r="BB4" s="107" t="s">
        <v>1</v>
      </c>
      <c r="BC4" s="107" t="s">
        <v>1813</v>
      </c>
      <c r="BD4" s="107" t="s">
        <v>106</v>
      </c>
    </row>
    <row r="5" spans="1:56" s="1" customFormat="1" ht="6.95" customHeight="1">
      <c r="B5" s="18"/>
      <c r="I5" s="106"/>
      <c r="L5" s="18"/>
    </row>
    <row r="6" spans="1:56" s="1" customFormat="1" ht="12" customHeight="1">
      <c r="B6" s="18"/>
      <c r="D6" s="113" t="s">
        <v>16</v>
      </c>
      <c r="I6" s="106"/>
      <c r="L6" s="18"/>
    </row>
    <row r="7" spans="1:56" s="1" customFormat="1" ht="16.5" customHeight="1">
      <c r="B7" s="18"/>
      <c r="E7" s="291" t="str">
        <f>'Rekapitulace stavby'!K6</f>
        <v>Modernizace silnice III/3542 Česká Rybná – půtah</v>
      </c>
      <c r="F7" s="292"/>
      <c r="G7" s="292"/>
      <c r="H7" s="292"/>
      <c r="I7" s="106"/>
      <c r="L7" s="18"/>
    </row>
    <row r="8" spans="1:56" s="2" customFormat="1" ht="12" customHeight="1">
      <c r="A8" s="32"/>
      <c r="B8" s="37"/>
      <c r="C8" s="32"/>
      <c r="D8" s="113" t="s">
        <v>118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7"/>
      <c r="C9" s="32"/>
      <c r="D9" s="32"/>
      <c r="E9" s="293" t="s">
        <v>1814</v>
      </c>
      <c r="F9" s="294"/>
      <c r="G9" s="294"/>
      <c r="H9" s="294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 ht="11.25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7"/>
      <c r="C12" s="32"/>
      <c r="D12" s="113" t="s">
        <v>20</v>
      </c>
      <c r="E12" s="32"/>
      <c r="F12" s="115" t="s">
        <v>21</v>
      </c>
      <c r="G12" s="32"/>
      <c r="H12" s="32"/>
      <c r="I12" s="116" t="s">
        <v>22</v>
      </c>
      <c r="J12" s="117" t="str">
        <f>'Rekapitulace stavby'!AN8</f>
        <v>4. 6. 2020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7"/>
      <c r="C14" s="32"/>
      <c r="D14" s="113" t="s">
        <v>24</v>
      </c>
      <c r="E14" s="32"/>
      <c r="F14" s="32"/>
      <c r="G14" s="32"/>
      <c r="H14" s="32"/>
      <c r="I14" s="116" t="s">
        <v>25</v>
      </c>
      <c r="J14" s="115" t="str">
        <f>IF('Rekapitulace stavby'!AN10="","",'Rekapitulace stavby'!AN10)</f>
        <v>00085031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a údržba silnic Pardubického kraje</v>
      </c>
      <c r="F15" s="32"/>
      <c r="G15" s="32"/>
      <c r="H15" s="32"/>
      <c r="I15" s="116" t="s">
        <v>28</v>
      </c>
      <c r="J15" s="115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5" t="str">
        <f>'Rekapitulace stavby'!E14</f>
        <v>Vyplň údaj</v>
      </c>
      <c r="F18" s="296"/>
      <c r="G18" s="296"/>
      <c r="H18" s="296"/>
      <c r="I18" s="116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25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28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3" t="s">
        <v>33</v>
      </c>
      <c r="E23" s="32"/>
      <c r="F23" s="32"/>
      <c r="G23" s="32"/>
      <c r="H23" s="32"/>
      <c r="I23" s="116" t="s">
        <v>25</v>
      </c>
      <c r="J23" s="115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tr">
        <f>IF('Rekapitulace stavby'!E20="","",'Rekapitulace stavby'!E20)</f>
        <v xml:space="preserve"> </v>
      </c>
      <c r="F24" s="32"/>
      <c r="G24" s="32"/>
      <c r="H24" s="32"/>
      <c r="I24" s="116" t="s">
        <v>28</v>
      </c>
      <c r="J24" s="115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3" t="s">
        <v>34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3"/>
      <c r="E29" s="123"/>
      <c r="F29" s="123"/>
      <c r="G29" s="123"/>
      <c r="H29" s="123"/>
      <c r="I29" s="124"/>
      <c r="J29" s="123"/>
      <c r="K29" s="123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5" t="s">
        <v>35</v>
      </c>
      <c r="E30" s="32"/>
      <c r="F30" s="32"/>
      <c r="G30" s="32"/>
      <c r="H30" s="32"/>
      <c r="I30" s="114"/>
      <c r="J30" s="126">
        <f>ROUND(J125,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3"/>
      <c r="E31" s="123"/>
      <c r="F31" s="123"/>
      <c r="G31" s="123"/>
      <c r="H31" s="123"/>
      <c r="I31" s="124"/>
      <c r="J31" s="123"/>
      <c r="K31" s="123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7" t="s">
        <v>37</v>
      </c>
      <c r="G32" s="32"/>
      <c r="H32" s="32"/>
      <c r="I32" s="128" t="s">
        <v>36</v>
      </c>
      <c r="J32" s="127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9" t="s">
        <v>39</v>
      </c>
      <c r="E33" s="113" t="s">
        <v>40</v>
      </c>
      <c r="F33" s="130">
        <f>ROUND((SUM(BE125:BE220)),  2)</f>
        <v>0</v>
      </c>
      <c r="G33" s="32"/>
      <c r="H33" s="32"/>
      <c r="I33" s="131">
        <v>0.21</v>
      </c>
      <c r="J33" s="130">
        <f>ROUND(((SUM(BE125:BE220))*I33),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41</v>
      </c>
      <c r="F34" s="130">
        <f>ROUND((SUM(BF125:BF220)),  2)</f>
        <v>0</v>
      </c>
      <c r="G34" s="32"/>
      <c r="H34" s="32"/>
      <c r="I34" s="131">
        <v>0.15</v>
      </c>
      <c r="J34" s="130">
        <f>ROUND(((SUM(BF125:BF220))*I34),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42</v>
      </c>
      <c r="F35" s="130">
        <f>ROUND((SUM(BG125:BG220)),  2)</f>
        <v>0</v>
      </c>
      <c r="G35" s="32"/>
      <c r="H35" s="32"/>
      <c r="I35" s="131">
        <v>0.21</v>
      </c>
      <c r="J35" s="130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43</v>
      </c>
      <c r="F36" s="130">
        <f>ROUND((SUM(BH125:BH220)),  2)</f>
        <v>0</v>
      </c>
      <c r="G36" s="32"/>
      <c r="H36" s="32"/>
      <c r="I36" s="131">
        <v>0.15</v>
      </c>
      <c r="J36" s="130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44</v>
      </c>
      <c r="F37" s="130">
        <f>ROUND((SUM(BI125:BI220)),  2)</f>
        <v>0</v>
      </c>
      <c r="G37" s="32"/>
      <c r="H37" s="32"/>
      <c r="I37" s="131">
        <v>0</v>
      </c>
      <c r="J37" s="130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2"/>
      <c r="D39" s="133" t="s">
        <v>45</v>
      </c>
      <c r="E39" s="134"/>
      <c r="F39" s="134"/>
      <c r="G39" s="135" t="s">
        <v>46</v>
      </c>
      <c r="H39" s="136" t="s">
        <v>47</v>
      </c>
      <c r="I39" s="137"/>
      <c r="J39" s="138">
        <f>SUM(J30:J37)</f>
        <v>0</v>
      </c>
      <c r="K39" s="13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40" t="s">
        <v>48</v>
      </c>
      <c r="E50" s="141"/>
      <c r="F50" s="141"/>
      <c r="G50" s="140" t="s">
        <v>49</v>
      </c>
      <c r="H50" s="141"/>
      <c r="I50" s="142"/>
      <c r="J50" s="141"/>
      <c r="K50" s="14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43" t="s">
        <v>50</v>
      </c>
      <c r="E61" s="144"/>
      <c r="F61" s="145" t="s">
        <v>51</v>
      </c>
      <c r="G61" s="143" t="s">
        <v>50</v>
      </c>
      <c r="H61" s="144"/>
      <c r="I61" s="146"/>
      <c r="J61" s="147" t="s">
        <v>51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40" t="s">
        <v>52</v>
      </c>
      <c r="E65" s="148"/>
      <c r="F65" s="148"/>
      <c r="G65" s="140" t="s">
        <v>53</v>
      </c>
      <c r="H65" s="148"/>
      <c r="I65" s="149"/>
      <c r="J65" s="148"/>
      <c r="K65" s="14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43" t="s">
        <v>50</v>
      </c>
      <c r="E76" s="144"/>
      <c r="F76" s="145" t="s">
        <v>51</v>
      </c>
      <c r="G76" s="143" t="s">
        <v>50</v>
      </c>
      <c r="H76" s="144"/>
      <c r="I76" s="146"/>
      <c r="J76" s="147" t="s">
        <v>51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194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8" t="str">
        <f>E7</f>
        <v>Modernizace silnice III/3542 Česká Rybná – půtah</v>
      </c>
      <c r="F85" s="299"/>
      <c r="G85" s="299"/>
      <c r="H85" s="299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118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0" t="str">
        <f>E9</f>
        <v>SO 304 - stoka D</v>
      </c>
      <c r="F87" s="300"/>
      <c r="G87" s="300"/>
      <c r="H87" s="300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6" t="s">
        <v>22</v>
      </c>
      <c r="J89" s="64" t="str">
        <f>IF(J12="","",J12)</f>
        <v>4. 6. 2020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a údržba silnic Pardubického kraje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195</v>
      </c>
      <c r="D94" s="157"/>
      <c r="E94" s="157"/>
      <c r="F94" s="157"/>
      <c r="G94" s="157"/>
      <c r="H94" s="157"/>
      <c r="I94" s="158"/>
      <c r="J94" s="159" t="s">
        <v>196</v>
      </c>
      <c r="K94" s="15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197</v>
      </c>
      <c r="D96" s="34"/>
      <c r="E96" s="34"/>
      <c r="F96" s="34"/>
      <c r="G96" s="34"/>
      <c r="H96" s="34"/>
      <c r="I96" s="114"/>
      <c r="J96" s="82">
        <f>J125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1:31" s="9" customFormat="1" ht="24.95" customHeight="1">
      <c r="B97" s="161"/>
      <c r="C97" s="162"/>
      <c r="D97" s="163" t="s">
        <v>198</v>
      </c>
      <c r="E97" s="164"/>
      <c r="F97" s="164"/>
      <c r="G97" s="164"/>
      <c r="H97" s="164"/>
      <c r="I97" s="165"/>
      <c r="J97" s="166">
        <f>J126</f>
        <v>0</v>
      </c>
      <c r="K97" s="162"/>
      <c r="L97" s="167"/>
    </row>
    <row r="98" spans="1:31" s="9" customFormat="1" ht="24.95" customHeight="1">
      <c r="B98" s="161"/>
      <c r="C98" s="162"/>
      <c r="D98" s="163" t="s">
        <v>199</v>
      </c>
      <c r="E98" s="164"/>
      <c r="F98" s="164"/>
      <c r="G98" s="164"/>
      <c r="H98" s="164"/>
      <c r="I98" s="165"/>
      <c r="J98" s="166">
        <f>J175</f>
        <v>0</v>
      </c>
      <c r="K98" s="162"/>
      <c r="L98" s="167"/>
    </row>
    <row r="99" spans="1:31" s="9" customFormat="1" ht="24.95" customHeight="1">
      <c r="B99" s="161"/>
      <c r="C99" s="162"/>
      <c r="D99" s="163" t="s">
        <v>1467</v>
      </c>
      <c r="E99" s="164"/>
      <c r="F99" s="164"/>
      <c r="G99" s="164"/>
      <c r="H99" s="164"/>
      <c r="I99" s="165"/>
      <c r="J99" s="166">
        <f>J177</f>
        <v>0</v>
      </c>
      <c r="K99" s="162"/>
      <c r="L99" s="167"/>
    </row>
    <row r="100" spans="1:31" s="9" customFormat="1" ht="24.95" customHeight="1">
      <c r="B100" s="161"/>
      <c r="C100" s="162"/>
      <c r="D100" s="163" t="s">
        <v>1815</v>
      </c>
      <c r="E100" s="164"/>
      <c r="F100" s="164"/>
      <c r="G100" s="164"/>
      <c r="H100" s="164"/>
      <c r="I100" s="165"/>
      <c r="J100" s="166">
        <f>J179</f>
        <v>0</v>
      </c>
      <c r="K100" s="162"/>
      <c r="L100" s="167"/>
    </row>
    <row r="101" spans="1:31" s="9" customFormat="1" ht="24.95" customHeight="1">
      <c r="B101" s="161"/>
      <c r="C101" s="162"/>
      <c r="D101" s="163" t="s">
        <v>1468</v>
      </c>
      <c r="E101" s="164"/>
      <c r="F101" s="164"/>
      <c r="G101" s="164"/>
      <c r="H101" s="164"/>
      <c r="I101" s="165"/>
      <c r="J101" s="166">
        <f>J182</f>
        <v>0</v>
      </c>
      <c r="K101" s="162"/>
      <c r="L101" s="167"/>
    </row>
    <row r="102" spans="1:31" s="9" customFormat="1" ht="24.95" customHeight="1">
      <c r="B102" s="161"/>
      <c r="C102" s="162"/>
      <c r="D102" s="163" t="s">
        <v>1469</v>
      </c>
      <c r="E102" s="164"/>
      <c r="F102" s="164"/>
      <c r="G102" s="164"/>
      <c r="H102" s="164"/>
      <c r="I102" s="165"/>
      <c r="J102" s="166">
        <f>J199</f>
        <v>0</v>
      </c>
      <c r="K102" s="162"/>
      <c r="L102" s="167"/>
    </row>
    <row r="103" spans="1:31" s="9" customFormat="1" ht="24.95" customHeight="1">
      <c r="B103" s="161"/>
      <c r="C103" s="162"/>
      <c r="D103" s="163" t="s">
        <v>1816</v>
      </c>
      <c r="E103" s="164"/>
      <c r="F103" s="164"/>
      <c r="G103" s="164"/>
      <c r="H103" s="164"/>
      <c r="I103" s="165"/>
      <c r="J103" s="166">
        <f>J207</f>
        <v>0</v>
      </c>
      <c r="K103" s="162"/>
      <c r="L103" s="167"/>
    </row>
    <row r="104" spans="1:31" s="9" customFormat="1" ht="24.95" customHeight="1">
      <c r="B104" s="161"/>
      <c r="C104" s="162"/>
      <c r="D104" s="163" t="s">
        <v>204</v>
      </c>
      <c r="E104" s="164"/>
      <c r="F104" s="164"/>
      <c r="G104" s="164"/>
      <c r="H104" s="164"/>
      <c r="I104" s="165"/>
      <c r="J104" s="166">
        <f>J210</f>
        <v>0</v>
      </c>
      <c r="K104" s="162"/>
      <c r="L104" s="167"/>
    </row>
    <row r="105" spans="1:31" s="9" customFormat="1" ht="24.95" customHeight="1">
      <c r="B105" s="161"/>
      <c r="C105" s="162"/>
      <c r="D105" s="163" t="s">
        <v>1470</v>
      </c>
      <c r="E105" s="164"/>
      <c r="F105" s="164"/>
      <c r="G105" s="164"/>
      <c r="H105" s="164"/>
      <c r="I105" s="165"/>
      <c r="J105" s="166">
        <f>J219</f>
        <v>0</v>
      </c>
      <c r="K105" s="162"/>
      <c r="L105" s="167"/>
    </row>
    <row r="106" spans="1:31" s="2" customFormat="1" ht="21.75" customHeight="1">
      <c r="A106" s="32"/>
      <c r="B106" s="33"/>
      <c r="C106" s="34"/>
      <c r="D106" s="34"/>
      <c r="E106" s="34"/>
      <c r="F106" s="34"/>
      <c r="G106" s="34"/>
      <c r="H106" s="34"/>
      <c r="I106" s="11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52"/>
      <c r="C107" s="53"/>
      <c r="D107" s="53"/>
      <c r="E107" s="53"/>
      <c r="F107" s="53"/>
      <c r="G107" s="53"/>
      <c r="H107" s="53"/>
      <c r="I107" s="152"/>
      <c r="J107" s="53"/>
      <c r="K107" s="53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>
      <c r="A111" s="32"/>
      <c r="B111" s="54"/>
      <c r="C111" s="55"/>
      <c r="D111" s="55"/>
      <c r="E111" s="55"/>
      <c r="F111" s="55"/>
      <c r="G111" s="55"/>
      <c r="H111" s="55"/>
      <c r="I111" s="155"/>
      <c r="J111" s="55"/>
      <c r="K111" s="55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205</v>
      </c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1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4"/>
      <c r="E114" s="34"/>
      <c r="F114" s="34"/>
      <c r="G114" s="34"/>
      <c r="H114" s="34"/>
      <c r="I114" s="11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4"/>
      <c r="D115" s="34"/>
      <c r="E115" s="298" t="str">
        <f>E7</f>
        <v>Modernizace silnice III/3542 Česká Rybná – půtah</v>
      </c>
      <c r="F115" s="299"/>
      <c r="G115" s="299"/>
      <c r="H115" s="299"/>
      <c r="I115" s="11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118</v>
      </c>
      <c r="D116" s="34"/>
      <c r="E116" s="34"/>
      <c r="F116" s="34"/>
      <c r="G116" s="34"/>
      <c r="H116" s="34"/>
      <c r="I116" s="11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4"/>
      <c r="D117" s="34"/>
      <c r="E117" s="270" t="str">
        <f>E9</f>
        <v>SO 304 - stoka D</v>
      </c>
      <c r="F117" s="300"/>
      <c r="G117" s="300"/>
      <c r="H117" s="300"/>
      <c r="I117" s="11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4"/>
      <c r="D118" s="34"/>
      <c r="E118" s="34"/>
      <c r="F118" s="34"/>
      <c r="G118" s="34"/>
      <c r="H118" s="34"/>
      <c r="I118" s="11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4"/>
      <c r="E119" s="34"/>
      <c r="F119" s="25" t="str">
        <f>F12</f>
        <v xml:space="preserve"> </v>
      </c>
      <c r="G119" s="34"/>
      <c r="H119" s="34"/>
      <c r="I119" s="116" t="s">
        <v>22</v>
      </c>
      <c r="J119" s="64" t="str">
        <f>IF(J12="","",J12)</f>
        <v>4. 6. 2020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4"/>
      <c r="D120" s="34"/>
      <c r="E120" s="34"/>
      <c r="F120" s="34"/>
      <c r="G120" s="34"/>
      <c r="H120" s="34"/>
      <c r="I120" s="11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24</v>
      </c>
      <c r="D121" s="34"/>
      <c r="E121" s="34"/>
      <c r="F121" s="25" t="str">
        <f>E15</f>
        <v>Správa a údržba silnic Pardubického kraje</v>
      </c>
      <c r="G121" s="34"/>
      <c r="H121" s="34"/>
      <c r="I121" s="116" t="s">
        <v>31</v>
      </c>
      <c r="J121" s="30" t="str">
        <f>E21</f>
        <v xml:space="preserve"> 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29</v>
      </c>
      <c r="D122" s="34"/>
      <c r="E122" s="34"/>
      <c r="F122" s="25" t="str">
        <f>IF(E18="","",E18)</f>
        <v>Vyplň údaj</v>
      </c>
      <c r="G122" s="34"/>
      <c r="H122" s="34"/>
      <c r="I122" s="116" t="s">
        <v>33</v>
      </c>
      <c r="J122" s="30" t="str">
        <f>E24</f>
        <v xml:space="preserve"> </v>
      </c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4"/>
      <c r="D123" s="34"/>
      <c r="E123" s="34"/>
      <c r="F123" s="34"/>
      <c r="G123" s="34"/>
      <c r="H123" s="34"/>
      <c r="I123" s="11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0" customFormat="1" ht="29.25" customHeight="1">
      <c r="A124" s="168"/>
      <c r="B124" s="169"/>
      <c r="C124" s="170" t="s">
        <v>206</v>
      </c>
      <c r="D124" s="171" t="s">
        <v>60</v>
      </c>
      <c r="E124" s="171" t="s">
        <v>56</v>
      </c>
      <c r="F124" s="171" t="s">
        <v>57</v>
      </c>
      <c r="G124" s="171" t="s">
        <v>207</v>
      </c>
      <c r="H124" s="171" t="s">
        <v>208</v>
      </c>
      <c r="I124" s="172" t="s">
        <v>209</v>
      </c>
      <c r="J124" s="173" t="s">
        <v>196</v>
      </c>
      <c r="K124" s="174" t="s">
        <v>210</v>
      </c>
      <c r="L124" s="175"/>
      <c r="M124" s="73" t="s">
        <v>1</v>
      </c>
      <c r="N124" s="74" t="s">
        <v>39</v>
      </c>
      <c r="O124" s="74" t="s">
        <v>211</v>
      </c>
      <c r="P124" s="74" t="s">
        <v>212</v>
      </c>
      <c r="Q124" s="74" t="s">
        <v>213</v>
      </c>
      <c r="R124" s="74" t="s">
        <v>214</v>
      </c>
      <c r="S124" s="74" t="s">
        <v>215</v>
      </c>
      <c r="T124" s="75" t="s">
        <v>216</v>
      </c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</row>
    <row r="125" spans="1:65" s="2" customFormat="1" ht="22.9" customHeight="1">
      <c r="A125" s="32"/>
      <c r="B125" s="33"/>
      <c r="C125" s="80" t="s">
        <v>217</v>
      </c>
      <c r="D125" s="34"/>
      <c r="E125" s="34"/>
      <c r="F125" s="34"/>
      <c r="G125" s="34"/>
      <c r="H125" s="34"/>
      <c r="I125" s="114"/>
      <c r="J125" s="176">
        <f>BK125</f>
        <v>0</v>
      </c>
      <c r="K125" s="34"/>
      <c r="L125" s="37"/>
      <c r="M125" s="76"/>
      <c r="N125" s="177"/>
      <c r="O125" s="77"/>
      <c r="P125" s="178">
        <f>P126+P175+P177+P179+P182+P199+P207+P210+P219</f>
        <v>0</v>
      </c>
      <c r="Q125" s="77"/>
      <c r="R125" s="178">
        <f>R126+R175+R177+R179+R182+R199+R207+R210+R219</f>
        <v>0</v>
      </c>
      <c r="S125" s="77"/>
      <c r="T125" s="179">
        <f>T126+T175+T177+T179+T182+T199+T207+T210+T219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74</v>
      </c>
      <c r="AU125" s="15" t="s">
        <v>91</v>
      </c>
      <c r="BK125" s="180">
        <f>BK126+BK175+BK177+BK179+BK182+BK199+BK207+BK210+BK219</f>
        <v>0</v>
      </c>
    </row>
    <row r="126" spans="1:65" s="11" customFormat="1" ht="25.9" customHeight="1">
      <c r="B126" s="181"/>
      <c r="C126" s="182"/>
      <c r="D126" s="183" t="s">
        <v>74</v>
      </c>
      <c r="E126" s="184" t="s">
        <v>83</v>
      </c>
      <c r="F126" s="184" t="s">
        <v>218</v>
      </c>
      <c r="G126" s="182"/>
      <c r="H126" s="182"/>
      <c r="I126" s="185"/>
      <c r="J126" s="186">
        <f>BK126</f>
        <v>0</v>
      </c>
      <c r="K126" s="182"/>
      <c r="L126" s="187"/>
      <c r="M126" s="188"/>
      <c r="N126" s="189"/>
      <c r="O126" s="189"/>
      <c r="P126" s="190">
        <f>SUM(P127:P174)</f>
        <v>0</v>
      </c>
      <c r="Q126" s="189"/>
      <c r="R126" s="190">
        <f>SUM(R127:R174)</f>
        <v>0</v>
      </c>
      <c r="S126" s="189"/>
      <c r="T126" s="191">
        <f>SUM(T127:T174)</f>
        <v>0</v>
      </c>
      <c r="AR126" s="192" t="s">
        <v>168</v>
      </c>
      <c r="AT126" s="193" t="s">
        <v>74</v>
      </c>
      <c r="AU126" s="193" t="s">
        <v>75</v>
      </c>
      <c r="AY126" s="192" t="s">
        <v>219</v>
      </c>
      <c r="BK126" s="194">
        <f>SUM(BK127:BK174)</f>
        <v>0</v>
      </c>
    </row>
    <row r="127" spans="1:65" s="2" customFormat="1" ht="24" customHeight="1">
      <c r="A127" s="32"/>
      <c r="B127" s="33"/>
      <c r="C127" s="195" t="s">
        <v>83</v>
      </c>
      <c r="D127" s="195" t="s">
        <v>220</v>
      </c>
      <c r="E127" s="196" t="s">
        <v>299</v>
      </c>
      <c r="F127" s="197" t="s">
        <v>300</v>
      </c>
      <c r="G127" s="198" t="s">
        <v>301</v>
      </c>
      <c r="H127" s="199">
        <v>96</v>
      </c>
      <c r="I127" s="200"/>
      <c r="J127" s="201">
        <f>ROUND(I127*H127,2)</f>
        <v>0</v>
      </c>
      <c r="K127" s="202"/>
      <c r="L127" s="37"/>
      <c r="M127" s="203" t="s">
        <v>1</v>
      </c>
      <c r="N127" s="204" t="s">
        <v>40</v>
      </c>
      <c r="O127" s="69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07" t="s">
        <v>168</v>
      </c>
      <c r="AT127" s="207" t="s">
        <v>220</v>
      </c>
      <c r="AU127" s="207" t="s">
        <v>83</v>
      </c>
      <c r="AY127" s="15" t="s">
        <v>219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5" t="s">
        <v>83</v>
      </c>
      <c r="BK127" s="208">
        <f>ROUND(I127*H127,2)</f>
        <v>0</v>
      </c>
      <c r="BL127" s="15" t="s">
        <v>168</v>
      </c>
      <c r="BM127" s="207" t="s">
        <v>1817</v>
      </c>
    </row>
    <row r="128" spans="1:65" s="12" customFormat="1" ht="11.25">
      <c r="B128" s="209"/>
      <c r="C128" s="210"/>
      <c r="D128" s="211" t="s">
        <v>225</v>
      </c>
      <c r="E128" s="212" t="s">
        <v>226</v>
      </c>
      <c r="F128" s="213" t="s">
        <v>1658</v>
      </c>
      <c r="G128" s="210"/>
      <c r="H128" s="214">
        <v>96</v>
      </c>
      <c r="I128" s="215"/>
      <c r="J128" s="210"/>
      <c r="K128" s="210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225</v>
      </c>
      <c r="AU128" s="220" t="s">
        <v>83</v>
      </c>
      <c r="AV128" s="12" t="s">
        <v>106</v>
      </c>
      <c r="AW128" s="12" t="s">
        <v>32</v>
      </c>
      <c r="AX128" s="12" t="s">
        <v>75</v>
      </c>
      <c r="AY128" s="220" t="s">
        <v>219</v>
      </c>
    </row>
    <row r="129" spans="1:65" s="12" customFormat="1" ht="11.25">
      <c r="B129" s="209"/>
      <c r="C129" s="210"/>
      <c r="D129" s="211" t="s">
        <v>225</v>
      </c>
      <c r="E129" s="212" t="s">
        <v>104</v>
      </c>
      <c r="F129" s="213" t="s">
        <v>1473</v>
      </c>
      <c r="G129" s="210"/>
      <c r="H129" s="214">
        <v>96</v>
      </c>
      <c r="I129" s="215"/>
      <c r="J129" s="210"/>
      <c r="K129" s="210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225</v>
      </c>
      <c r="AU129" s="220" t="s">
        <v>83</v>
      </c>
      <c r="AV129" s="12" t="s">
        <v>106</v>
      </c>
      <c r="AW129" s="12" t="s">
        <v>32</v>
      </c>
      <c r="AX129" s="12" t="s">
        <v>83</v>
      </c>
      <c r="AY129" s="220" t="s">
        <v>219</v>
      </c>
    </row>
    <row r="130" spans="1:65" s="2" customFormat="1" ht="24" customHeight="1">
      <c r="A130" s="32"/>
      <c r="B130" s="33"/>
      <c r="C130" s="195" t="s">
        <v>106</v>
      </c>
      <c r="D130" s="195" t="s">
        <v>220</v>
      </c>
      <c r="E130" s="196" t="s">
        <v>306</v>
      </c>
      <c r="F130" s="197" t="s">
        <v>307</v>
      </c>
      <c r="G130" s="198" t="s">
        <v>308</v>
      </c>
      <c r="H130" s="199">
        <v>4</v>
      </c>
      <c r="I130" s="200"/>
      <c r="J130" s="201">
        <f>ROUND(I130*H130,2)</f>
        <v>0</v>
      </c>
      <c r="K130" s="202"/>
      <c r="L130" s="37"/>
      <c r="M130" s="203" t="s">
        <v>1</v>
      </c>
      <c r="N130" s="204" t="s">
        <v>40</v>
      </c>
      <c r="O130" s="69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7" t="s">
        <v>168</v>
      </c>
      <c r="AT130" s="207" t="s">
        <v>220</v>
      </c>
      <c r="AU130" s="207" t="s">
        <v>83</v>
      </c>
      <c r="AY130" s="15" t="s">
        <v>219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5" t="s">
        <v>83</v>
      </c>
      <c r="BK130" s="208">
        <f>ROUND(I130*H130,2)</f>
        <v>0</v>
      </c>
      <c r="BL130" s="15" t="s">
        <v>168</v>
      </c>
      <c r="BM130" s="207" t="s">
        <v>1818</v>
      </c>
    </row>
    <row r="131" spans="1:65" s="2" customFormat="1" ht="24" customHeight="1">
      <c r="A131" s="32"/>
      <c r="B131" s="33"/>
      <c r="C131" s="195" t="s">
        <v>241</v>
      </c>
      <c r="D131" s="195" t="s">
        <v>220</v>
      </c>
      <c r="E131" s="196" t="s">
        <v>1475</v>
      </c>
      <c r="F131" s="197" t="s">
        <v>1476</v>
      </c>
      <c r="G131" s="198" t="s">
        <v>288</v>
      </c>
      <c r="H131" s="199">
        <v>18</v>
      </c>
      <c r="I131" s="200"/>
      <c r="J131" s="201">
        <f>ROUND(I131*H131,2)</f>
        <v>0</v>
      </c>
      <c r="K131" s="202"/>
      <c r="L131" s="37"/>
      <c r="M131" s="203" t="s">
        <v>1</v>
      </c>
      <c r="N131" s="204" t="s">
        <v>40</v>
      </c>
      <c r="O131" s="69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7" t="s">
        <v>168</v>
      </c>
      <c r="AT131" s="207" t="s">
        <v>220</v>
      </c>
      <c r="AU131" s="207" t="s">
        <v>83</v>
      </c>
      <c r="AY131" s="15" t="s">
        <v>219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5" t="s">
        <v>83</v>
      </c>
      <c r="BK131" s="208">
        <f>ROUND(I131*H131,2)</f>
        <v>0</v>
      </c>
      <c r="BL131" s="15" t="s">
        <v>168</v>
      </c>
      <c r="BM131" s="207" t="s">
        <v>1819</v>
      </c>
    </row>
    <row r="132" spans="1:65" s="2" customFormat="1" ht="24" customHeight="1">
      <c r="A132" s="32"/>
      <c r="B132" s="33"/>
      <c r="C132" s="195" t="s">
        <v>168</v>
      </c>
      <c r="D132" s="195" t="s">
        <v>220</v>
      </c>
      <c r="E132" s="196" t="s">
        <v>1480</v>
      </c>
      <c r="F132" s="197" t="s">
        <v>1481</v>
      </c>
      <c r="G132" s="198" t="s">
        <v>288</v>
      </c>
      <c r="H132" s="199">
        <v>21</v>
      </c>
      <c r="I132" s="200"/>
      <c r="J132" s="201">
        <f>ROUND(I132*H132,2)</f>
        <v>0</v>
      </c>
      <c r="K132" s="202"/>
      <c r="L132" s="37"/>
      <c r="M132" s="203" t="s">
        <v>1</v>
      </c>
      <c r="N132" s="204" t="s">
        <v>40</v>
      </c>
      <c r="O132" s="69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07" t="s">
        <v>168</v>
      </c>
      <c r="AT132" s="207" t="s">
        <v>220</v>
      </c>
      <c r="AU132" s="207" t="s">
        <v>83</v>
      </c>
      <c r="AY132" s="15" t="s">
        <v>219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5" t="s">
        <v>83</v>
      </c>
      <c r="BK132" s="208">
        <f>ROUND(I132*H132,2)</f>
        <v>0</v>
      </c>
      <c r="BL132" s="15" t="s">
        <v>168</v>
      </c>
      <c r="BM132" s="207" t="s">
        <v>1820</v>
      </c>
    </row>
    <row r="133" spans="1:65" s="12" customFormat="1" ht="11.25">
      <c r="B133" s="209"/>
      <c r="C133" s="210"/>
      <c r="D133" s="211" t="s">
        <v>225</v>
      </c>
      <c r="E133" s="212" t="s">
        <v>250</v>
      </c>
      <c r="F133" s="213" t="s">
        <v>1662</v>
      </c>
      <c r="G133" s="210"/>
      <c r="H133" s="214">
        <v>21</v>
      </c>
      <c r="I133" s="215"/>
      <c r="J133" s="210"/>
      <c r="K133" s="210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225</v>
      </c>
      <c r="AU133" s="220" t="s">
        <v>83</v>
      </c>
      <c r="AV133" s="12" t="s">
        <v>106</v>
      </c>
      <c r="AW133" s="12" t="s">
        <v>32</v>
      </c>
      <c r="AX133" s="12" t="s">
        <v>75</v>
      </c>
      <c r="AY133" s="220" t="s">
        <v>219</v>
      </c>
    </row>
    <row r="134" spans="1:65" s="12" customFormat="1" ht="11.25">
      <c r="B134" s="209"/>
      <c r="C134" s="210"/>
      <c r="D134" s="211" t="s">
        <v>225</v>
      </c>
      <c r="E134" s="212" t="s">
        <v>1365</v>
      </c>
      <c r="F134" s="213" t="s">
        <v>1484</v>
      </c>
      <c r="G134" s="210"/>
      <c r="H134" s="214">
        <v>21</v>
      </c>
      <c r="I134" s="215"/>
      <c r="J134" s="210"/>
      <c r="K134" s="210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225</v>
      </c>
      <c r="AU134" s="220" t="s">
        <v>83</v>
      </c>
      <c r="AV134" s="12" t="s">
        <v>106</v>
      </c>
      <c r="AW134" s="12" t="s">
        <v>32</v>
      </c>
      <c r="AX134" s="12" t="s">
        <v>83</v>
      </c>
      <c r="AY134" s="220" t="s">
        <v>219</v>
      </c>
    </row>
    <row r="135" spans="1:65" s="2" customFormat="1" ht="24" customHeight="1">
      <c r="A135" s="32"/>
      <c r="B135" s="33"/>
      <c r="C135" s="195" t="s">
        <v>251</v>
      </c>
      <c r="D135" s="195" t="s">
        <v>220</v>
      </c>
      <c r="E135" s="196" t="s">
        <v>328</v>
      </c>
      <c r="F135" s="197" t="s">
        <v>329</v>
      </c>
      <c r="G135" s="198" t="s">
        <v>288</v>
      </c>
      <c r="H135" s="199">
        <v>44</v>
      </c>
      <c r="I135" s="200"/>
      <c r="J135" s="201">
        <f>ROUND(I135*H135,2)</f>
        <v>0</v>
      </c>
      <c r="K135" s="202"/>
      <c r="L135" s="37"/>
      <c r="M135" s="203" t="s">
        <v>1</v>
      </c>
      <c r="N135" s="204" t="s">
        <v>40</v>
      </c>
      <c r="O135" s="69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07" t="s">
        <v>168</v>
      </c>
      <c r="AT135" s="207" t="s">
        <v>220</v>
      </c>
      <c r="AU135" s="207" t="s">
        <v>83</v>
      </c>
      <c r="AY135" s="15" t="s">
        <v>219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5" t="s">
        <v>83</v>
      </c>
      <c r="BK135" s="208">
        <f>ROUND(I135*H135,2)</f>
        <v>0</v>
      </c>
      <c r="BL135" s="15" t="s">
        <v>168</v>
      </c>
      <c r="BM135" s="207" t="s">
        <v>1821</v>
      </c>
    </row>
    <row r="136" spans="1:65" s="2" customFormat="1" ht="24" customHeight="1">
      <c r="A136" s="32"/>
      <c r="B136" s="33"/>
      <c r="C136" s="195" t="s">
        <v>111</v>
      </c>
      <c r="D136" s="195" t="s">
        <v>220</v>
      </c>
      <c r="E136" s="196" t="s">
        <v>1486</v>
      </c>
      <c r="F136" s="197" t="s">
        <v>371</v>
      </c>
      <c r="G136" s="198" t="s">
        <v>320</v>
      </c>
      <c r="H136" s="199">
        <v>110.55</v>
      </c>
      <c r="I136" s="200"/>
      <c r="J136" s="201">
        <f>ROUND(I136*H136,2)</f>
        <v>0</v>
      </c>
      <c r="K136" s="202"/>
      <c r="L136" s="37"/>
      <c r="M136" s="203" t="s">
        <v>1</v>
      </c>
      <c r="N136" s="204" t="s">
        <v>40</v>
      </c>
      <c r="O136" s="69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7" t="s">
        <v>168</v>
      </c>
      <c r="AT136" s="207" t="s">
        <v>220</v>
      </c>
      <c r="AU136" s="207" t="s">
        <v>83</v>
      </c>
      <c r="AY136" s="15" t="s">
        <v>219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5" t="s">
        <v>83</v>
      </c>
      <c r="BK136" s="208">
        <f>ROUND(I136*H136,2)</f>
        <v>0</v>
      </c>
      <c r="BL136" s="15" t="s">
        <v>168</v>
      </c>
      <c r="BM136" s="207" t="s">
        <v>1822</v>
      </c>
    </row>
    <row r="137" spans="1:65" s="12" customFormat="1" ht="11.25">
      <c r="B137" s="209"/>
      <c r="C137" s="210"/>
      <c r="D137" s="211" t="s">
        <v>225</v>
      </c>
      <c r="E137" s="212" t="s">
        <v>266</v>
      </c>
      <c r="F137" s="213" t="s">
        <v>1665</v>
      </c>
      <c r="G137" s="210"/>
      <c r="H137" s="214">
        <v>110.55</v>
      </c>
      <c r="I137" s="215"/>
      <c r="J137" s="210"/>
      <c r="K137" s="210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225</v>
      </c>
      <c r="AU137" s="220" t="s">
        <v>83</v>
      </c>
      <c r="AV137" s="12" t="s">
        <v>106</v>
      </c>
      <c r="AW137" s="12" t="s">
        <v>32</v>
      </c>
      <c r="AX137" s="12" t="s">
        <v>75</v>
      </c>
      <c r="AY137" s="220" t="s">
        <v>219</v>
      </c>
    </row>
    <row r="138" spans="1:65" s="12" customFormat="1" ht="11.25">
      <c r="B138" s="209"/>
      <c r="C138" s="210"/>
      <c r="D138" s="211" t="s">
        <v>225</v>
      </c>
      <c r="E138" s="212" t="s">
        <v>1368</v>
      </c>
      <c r="F138" s="213" t="s">
        <v>1489</v>
      </c>
      <c r="G138" s="210"/>
      <c r="H138" s="214">
        <v>110.55</v>
      </c>
      <c r="I138" s="215"/>
      <c r="J138" s="210"/>
      <c r="K138" s="210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225</v>
      </c>
      <c r="AU138" s="220" t="s">
        <v>83</v>
      </c>
      <c r="AV138" s="12" t="s">
        <v>106</v>
      </c>
      <c r="AW138" s="12" t="s">
        <v>32</v>
      </c>
      <c r="AX138" s="12" t="s">
        <v>83</v>
      </c>
      <c r="AY138" s="220" t="s">
        <v>219</v>
      </c>
    </row>
    <row r="139" spans="1:65" s="2" customFormat="1" ht="24" customHeight="1">
      <c r="A139" s="32"/>
      <c r="B139" s="33"/>
      <c r="C139" s="195" t="s">
        <v>268</v>
      </c>
      <c r="D139" s="195" t="s">
        <v>220</v>
      </c>
      <c r="E139" s="196" t="s">
        <v>1490</v>
      </c>
      <c r="F139" s="197" t="s">
        <v>1491</v>
      </c>
      <c r="G139" s="198" t="s">
        <v>320</v>
      </c>
      <c r="H139" s="199">
        <v>21</v>
      </c>
      <c r="I139" s="200"/>
      <c r="J139" s="201">
        <f>ROUND(I139*H139,2)</f>
        <v>0</v>
      </c>
      <c r="K139" s="202"/>
      <c r="L139" s="37"/>
      <c r="M139" s="203" t="s">
        <v>1</v>
      </c>
      <c r="N139" s="204" t="s">
        <v>40</v>
      </c>
      <c r="O139" s="69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7" t="s">
        <v>168</v>
      </c>
      <c r="AT139" s="207" t="s">
        <v>220</v>
      </c>
      <c r="AU139" s="207" t="s">
        <v>83</v>
      </c>
      <c r="AY139" s="15" t="s">
        <v>219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5" t="s">
        <v>83</v>
      </c>
      <c r="BK139" s="208">
        <f>ROUND(I139*H139,2)</f>
        <v>0</v>
      </c>
      <c r="BL139" s="15" t="s">
        <v>168</v>
      </c>
      <c r="BM139" s="207" t="s">
        <v>1823</v>
      </c>
    </row>
    <row r="140" spans="1:65" s="12" customFormat="1" ht="11.25">
      <c r="B140" s="209"/>
      <c r="C140" s="210"/>
      <c r="D140" s="211" t="s">
        <v>225</v>
      </c>
      <c r="E140" s="212" t="s">
        <v>273</v>
      </c>
      <c r="F140" s="213" t="s">
        <v>1824</v>
      </c>
      <c r="G140" s="210"/>
      <c r="H140" s="214">
        <v>21</v>
      </c>
      <c r="I140" s="215"/>
      <c r="J140" s="210"/>
      <c r="K140" s="210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225</v>
      </c>
      <c r="AU140" s="220" t="s">
        <v>83</v>
      </c>
      <c r="AV140" s="12" t="s">
        <v>106</v>
      </c>
      <c r="AW140" s="12" t="s">
        <v>32</v>
      </c>
      <c r="AX140" s="12" t="s">
        <v>75</v>
      </c>
      <c r="AY140" s="220" t="s">
        <v>219</v>
      </c>
    </row>
    <row r="141" spans="1:65" s="12" customFormat="1" ht="11.25">
      <c r="B141" s="209"/>
      <c r="C141" s="210"/>
      <c r="D141" s="211" t="s">
        <v>225</v>
      </c>
      <c r="E141" s="212" t="s">
        <v>1494</v>
      </c>
      <c r="F141" s="213" t="s">
        <v>1495</v>
      </c>
      <c r="G141" s="210"/>
      <c r="H141" s="214">
        <v>21</v>
      </c>
      <c r="I141" s="215"/>
      <c r="J141" s="210"/>
      <c r="K141" s="210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225</v>
      </c>
      <c r="AU141" s="220" t="s">
        <v>83</v>
      </c>
      <c r="AV141" s="12" t="s">
        <v>106</v>
      </c>
      <c r="AW141" s="12" t="s">
        <v>32</v>
      </c>
      <c r="AX141" s="12" t="s">
        <v>83</v>
      </c>
      <c r="AY141" s="220" t="s">
        <v>219</v>
      </c>
    </row>
    <row r="142" spans="1:65" s="2" customFormat="1" ht="24" customHeight="1">
      <c r="A142" s="32"/>
      <c r="B142" s="33"/>
      <c r="C142" s="195" t="s">
        <v>275</v>
      </c>
      <c r="D142" s="195" t="s">
        <v>220</v>
      </c>
      <c r="E142" s="196" t="s">
        <v>1496</v>
      </c>
      <c r="F142" s="197" t="s">
        <v>1497</v>
      </c>
      <c r="G142" s="198" t="s">
        <v>320</v>
      </c>
      <c r="H142" s="199">
        <v>24</v>
      </c>
      <c r="I142" s="200"/>
      <c r="J142" s="201">
        <f>ROUND(I142*H142,2)</f>
        <v>0</v>
      </c>
      <c r="K142" s="202"/>
      <c r="L142" s="37"/>
      <c r="M142" s="203" t="s">
        <v>1</v>
      </c>
      <c r="N142" s="204" t="s">
        <v>40</v>
      </c>
      <c r="O142" s="69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07" t="s">
        <v>168</v>
      </c>
      <c r="AT142" s="207" t="s">
        <v>220</v>
      </c>
      <c r="AU142" s="207" t="s">
        <v>83</v>
      </c>
      <c r="AY142" s="15" t="s">
        <v>219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5" t="s">
        <v>83</v>
      </c>
      <c r="BK142" s="208">
        <f>ROUND(I142*H142,2)</f>
        <v>0</v>
      </c>
      <c r="BL142" s="15" t="s">
        <v>168</v>
      </c>
      <c r="BM142" s="207" t="s">
        <v>1825</v>
      </c>
    </row>
    <row r="143" spans="1:65" s="12" customFormat="1" ht="11.25">
      <c r="B143" s="209"/>
      <c r="C143" s="210"/>
      <c r="D143" s="211" t="s">
        <v>225</v>
      </c>
      <c r="E143" s="212" t="s">
        <v>280</v>
      </c>
      <c r="F143" s="213" t="s">
        <v>1826</v>
      </c>
      <c r="G143" s="210"/>
      <c r="H143" s="214">
        <v>24</v>
      </c>
      <c r="I143" s="215"/>
      <c r="J143" s="210"/>
      <c r="K143" s="210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225</v>
      </c>
      <c r="AU143" s="220" t="s">
        <v>83</v>
      </c>
      <c r="AV143" s="12" t="s">
        <v>106</v>
      </c>
      <c r="AW143" s="12" t="s">
        <v>32</v>
      </c>
      <c r="AX143" s="12" t="s">
        <v>75</v>
      </c>
      <c r="AY143" s="220" t="s">
        <v>219</v>
      </c>
    </row>
    <row r="144" spans="1:65" s="12" customFormat="1" ht="11.25">
      <c r="B144" s="209"/>
      <c r="C144" s="210"/>
      <c r="D144" s="211" t="s">
        <v>225</v>
      </c>
      <c r="E144" s="212" t="s">
        <v>114</v>
      </c>
      <c r="F144" s="213" t="s">
        <v>1500</v>
      </c>
      <c r="G144" s="210"/>
      <c r="H144" s="214">
        <v>24</v>
      </c>
      <c r="I144" s="215"/>
      <c r="J144" s="210"/>
      <c r="K144" s="210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225</v>
      </c>
      <c r="AU144" s="220" t="s">
        <v>83</v>
      </c>
      <c r="AV144" s="12" t="s">
        <v>106</v>
      </c>
      <c r="AW144" s="12" t="s">
        <v>32</v>
      </c>
      <c r="AX144" s="12" t="s">
        <v>83</v>
      </c>
      <c r="AY144" s="220" t="s">
        <v>219</v>
      </c>
    </row>
    <row r="145" spans="1:65" s="2" customFormat="1" ht="16.5" customHeight="1">
      <c r="A145" s="32"/>
      <c r="B145" s="33"/>
      <c r="C145" s="195" t="s">
        <v>285</v>
      </c>
      <c r="D145" s="195" t="s">
        <v>220</v>
      </c>
      <c r="E145" s="196" t="s">
        <v>1501</v>
      </c>
      <c r="F145" s="197" t="s">
        <v>1502</v>
      </c>
      <c r="G145" s="198" t="s">
        <v>320</v>
      </c>
      <c r="H145" s="199">
        <v>12</v>
      </c>
      <c r="I145" s="200"/>
      <c r="J145" s="201">
        <f>ROUND(I145*H145,2)</f>
        <v>0</v>
      </c>
      <c r="K145" s="202"/>
      <c r="L145" s="37"/>
      <c r="M145" s="203" t="s">
        <v>1</v>
      </c>
      <c r="N145" s="204" t="s">
        <v>40</v>
      </c>
      <c r="O145" s="69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7" t="s">
        <v>168</v>
      </c>
      <c r="AT145" s="207" t="s">
        <v>220</v>
      </c>
      <c r="AU145" s="207" t="s">
        <v>83</v>
      </c>
      <c r="AY145" s="15" t="s">
        <v>219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5" t="s">
        <v>83</v>
      </c>
      <c r="BK145" s="208">
        <f>ROUND(I145*H145,2)</f>
        <v>0</v>
      </c>
      <c r="BL145" s="15" t="s">
        <v>168</v>
      </c>
      <c r="BM145" s="207" t="s">
        <v>1827</v>
      </c>
    </row>
    <row r="146" spans="1:65" s="12" customFormat="1" ht="11.25">
      <c r="B146" s="209"/>
      <c r="C146" s="210"/>
      <c r="D146" s="211" t="s">
        <v>225</v>
      </c>
      <c r="E146" s="212" t="s">
        <v>290</v>
      </c>
      <c r="F146" s="213" t="s">
        <v>1828</v>
      </c>
      <c r="G146" s="210"/>
      <c r="H146" s="214">
        <v>12</v>
      </c>
      <c r="I146" s="215"/>
      <c r="J146" s="210"/>
      <c r="K146" s="210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225</v>
      </c>
      <c r="AU146" s="220" t="s">
        <v>83</v>
      </c>
      <c r="AV146" s="12" t="s">
        <v>106</v>
      </c>
      <c r="AW146" s="12" t="s">
        <v>32</v>
      </c>
      <c r="AX146" s="12" t="s">
        <v>75</v>
      </c>
      <c r="AY146" s="220" t="s">
        <v>219</v>
      </c>
    </row>
    <row r="147" spans="1:65" s="12" customFormat="1" ht="11.25">
      <c r="B147" s="209"/>
      <c r="C147" s="210"/>
      <c r="D147" s="211" t="s">
        <v>225</v>
      </c>
      <c r="E147" s="212" t="s">
        <v>1370</v>
      </c>
      <c r="F147" s="213" t="s">
        <v>1505</v>
      </c>
      <c r="G147" s="210"/>
      <c r="H147" s="214">
        <v>12</v>
      </c>
      <c r="I147" s="215"/>
      <c r="J147" s="210"/>
      <c r="K147" s="210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225</v>
      </c>
      <c r="AU147" s="220" t="s">
        <v>83</v>
      </c>
      <c r="AV147" s="12" t="s">
        <v>106</v>
      </c>
      <c r="AW147" s="12" t="s">
        <v>32</v>
      </c>
      <c r="AX147" s="12" t="s">
        <v>83</v>
      </c>
      <c r="AY147" s="220" t="s">
        <v>219</v>
      </c>
    </row>
    <row r="148" spans="1:65" s="2" customFormat="1" ht="16.5" customHeight="1">
      <c r="A148" s="32"/>
      <c r="B148" s="33"/>
      <c r="C148" s="195" t="s">
        <v>292</v>
      </c>
      <c r="D148" s="195" t="s">
        <v>220</v>
      </c>
      <c r="E148" s="196" t="s">
        <v>1506</v>
      </c>
      <c r="F148" s="197" t="s">
        <v>1507</v>
      </c>
      <c r="G148" s="198" t="s">
        <v>320</v>
      </c>
      <c r="H148" s="199">
        <v>3</v>
      </c>
      <c r="I148" s="200"/>
      <c r="J148" s="201">
        <f>ROUND(I148*H148,2)</f>
        <v>0</v>
      </c>
      <c r="K148" s="202"/>
      <c r="L148" s="37"/>
      <c r="M148" s="203" t="s">
        <v>1</v>
      </c>
      <c r="N148" s="204" t="s">
        <v>40</v>
      </c>
      <c r="O148" s="69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7" t="s">
        <v>168</v>
      </c>
      <c r="AT148" s="207" t="s">
        <v>220</v>
      </c>
      <c r="AU148" s="207" t="s">
        <v>83</v>
      </c>
      <c r="AY148" s="15" t="s">
        <v>219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5" t="s">
        <v>83</v>
      </c>
      <c r="BK148" s="208">
        <f>ROUND(I148*H148,2)</f>
        <v>0</v>
      </c>
      <c r="BL148" s="15" t="s">
        <v>168</v>
      </c>
      <c r="BM148" s="207" t="s">
        <v>1829</v>
      </c>
    </row>
    <row r="149" spans="1:65" s="12" customFormat="1" ht="11.25">
      <c r="B149" s="209"/>
      <c r="C149" s="210"/>
      <c r="D149" s="211" t="s">
        <v>225</v>
      </c>
      <c r="E149" s="212" t="s">
        <v>296</v>
      </c>
      <c r="F149" s="213" t="s">
        <v>1830</v>
      </c>
      <c r="G149" s="210"/>
      <c r="H149" s="214">
        <v>3</v>
      </c>
      <c r="I149" s="215"/>
      <c r="J149" s="210"/>
      <c r="K149" s="210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225</v>
      </c>
      <c r="AU149" s="220" t="s">
        <v>83</v>
      </c>
      <c r="AV149" s="12" t="s">
        <v>106</v>
      </c>
      <c r="AW149" s="12" t="s">
        <v>32</v>
      </c>
      <c r="AX149" s="12" t="s">
        <v>75</v>
      </c>
      <c r="AY149" s="220" t="s">
        <v>219</v>
      </c>
    </row>
    <row r="150" spans="1:65" s="12" customFormat="1" ht="11.25">
      <c r="B150" s="209"/>
      <c r="C150" s="210"/>
      <c r="D150" s="211" t="s">
        <v>225</v>
      </c>
      <c r="E150" s="212" t="s">
        <v>1371</v>
      </c>
      <c r="F150" s="213" t="s">
        <v>1510</v>
      </c>
      <c r="G150" s="210"/>
      <c r="H150" s="214">
        <v>3</v>
      </c>
      <c r="I150" s="215"/>
      <c r="J150" s="210"/>
      <c r="K150" s="210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225</v>
      </c>
      <c r="AU150" s="220" t="s">
        <v>83</v>
      </c>
      <c r="AV150" s="12" t="s">
        <v>106</v>
      </c>
      <c r="AW150" s="12" t="s">
        <v>32</v>
      </c>
      <c r="AX150" s="12" t="s">
        <v>83</v>
      </c>
      <c r="AY150" s="220" t="s">
        <v>219</v>
      </c>
    </row>
    <row r="151" spans="1:65" s="2" customFormat="1" ht="16.5" customHeight="1">
      <c r="A151" s="32"/>
      <c r="B151" s="33"/>
      <c r="C151" s="195" t="s">
        <v>298</v>
      </c>
      <c r="D151" s="195" t="s">
        <v>220</v>
      </c>
      <c r="E151" s="196" t="s">
        <v>1511</v>
      </c>
      <c r="F151" s="197" t="s">
        <v>1512</v>
      </c>
      <c r="G151" s="198" t="s">
        <v>223</v>
      </c>
      <c r="H151" s="199">
        <v>115.4</v>
      </c>
      <c r="I151" s="200"/>
      <c r="J151" s="201">
        <f>ROUND(I151*H151,2)</f>
        <v>0</v>
      </c>
      <c r="K151" s="202"/>
      <c r="L151" s="37"/>
      <c r="M151" s="203" t="s">
        <v>1</v>
      </c>
      <c r="N151" s="204" t="s">
        <v>40</v>
      </c>
      <c r="O151" s="69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7" t="s">
        <v>168</v>
      </c>
      <c r="AT151" s="207" t="s">
        <v>220</v>
      </c>
      <c r="AU151" s="207" t="s">
        <v>83</v>
      </c>
      <c r="AY151" s="15" t="s">
        <v>219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5" t="s">
        <v>83</v>
      </c>
      <c r="BK151" s="208">
        <f>ROUND(I151*H151,2)</f>
        <v>0</v>
      </c>
      <c r="BL151" s="15" t="s">
        <v>168</v>
      </c>
      <c r="BM151" s="207" t="s">
        <v>1831</v>
      </c>
    </row>
    <row r="152" spans="1:65" s="2" customFormat="1" ht="24" customHeight="1">
      <c r="A152" s="32"/>
      <c r="B152" s="33"/>
      <c r="C152" s="195" t="s">
        <v>305</v>
      </c>
      <c r="D152" s="195" t="s">
        <v>220</v>
      </c>
      <c r="E152" s="196" t="s">
        <v>1514</v>
      </c>
      <c r="F152" s="197" t="s">
        <v>1515</v>
      </c>
      <c r="G152" s="198" t="s">
        <v>223</v>
      </c>
      <c r="H152" s="199">
        <v>115.4</v>
      </c>
      <c r="I152" s="200"/>
      <c r="J152" s="201">
        <f>ROUND(I152*H152,2)</f>
        <v>0</v>
      </c>
      <c r="K152" s="202"/>
      <c r="L152" s="37"/>
      <c r="M152" s="203" t="s">
        <v>1</v>
      </c>
      <c r="N152" s="204" t="s">
        <v>40</v>
      </c>
      <c r="O152" s="69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07" t="s">
        <v>168</v>
      </c>
      <c r="AT152" s="207" t="s">
        <v>220</v>
      </c>
      <c r="AU152" s="207" t="s">
        <v>83</v>
      </c>
      <c r="AY152" s="15" t="s">
        <v>219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5" t="s">
        <v>83</v>
      </c>
      <c r="BK152" s="208">
        <f>ROUND(I152*H152,2)</f>
        <v>0</v>
      </c>
      <c r="BL152" s="15" t="s">
        <v>168</v>
      </c>
      <c r="BM152" s="207" t="s">
        <v>1832</v>
      </c>
    </row>
    <row r="153" spans="1:65" s="2" customFormat="1" ht="24" customHeight="1">
      <c r="A153" s="32"/>
      <c r="B153" s="33"/>
      <c r="C153" s="195" t="s">
        <v>311</v>
      </c>
      <c r="D153" s="195" t="s">
        <v>220</v>
      </c>
      <c r="E153" s="196" t="s">
        <v>1517</v>
      </c>
      <c r="F153" s="197" t="s">
        <v>1518</v>
      </c>
      <c r="G153" s="198" t="s">
        <v>320</v>
      </c>
      <c r="H153" s="199">
        <v>24.75</v>
      </c>
      <c r="I153" s="200"/>
      <c r="J153" s="201">
        <f>ROUND(I153*H153,2)</f>
        <v>0</v>
      </c>
      <c r="K153" s="202"/>
      <c r="L153" s="37"/>
      <c r="M153" s="203" t="s">
        <v>1</v>
      </c>
      <c r="N153" s="204" t="s">
        <v>40</v>
      </c>
      <c r="O153" s="69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07" t="s">
        <v>168</v>
      </c>
      <c r="AT153" s="207" t="s">
        <v>220</v>
      </c>
      <c r="AU153" s="207" t="s">
        <v>83</v>
      </c>
      <c r="AY153" s="15" t="s">
        <v>219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5" t="s">
        <v>83</v>
      </c>
      <c r="BK153" s="208">
        <f>ROUND(I153*H153,2)</f>
        <v>0</v>
      </c>
      <c r="BL153" s="15" t="s">
        <v>168</v>
      </c>
      <c r="BM153" s="207" t="s">
        <v>1833</v>
      </c>
    </row>
    <row r="154" spans="1:65" s="12" customFormat="1" ht="11.25">
      <c r="B154" s="209"/>
      <c r="C154" s="210"/>
      <c r="D154" s="211" t="s">
        <v>225</v>
      </c>
      <c r="E154" s="212" t="s">
        <v>315</v>
      </c>
      <c r="F154" s="213" t="s">
        <v>1834</v>
      </c>
      <c r="G154" s="210"/>
      <c r="H154" s="214">
        <v>24.75</v>
      </c>
      <c r="I154" s="215"/>
      <c r="J154" s="210"/>
      <c r="K154" s="210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225</v>
      </c>
      <c r="AU154" s="220" t="s">
        <v>83</v>
      </c>
      <c r="AV154" s="12" t="s">
        <v>106</v>
      </c>
      <c r="AW154" s="12" t="s">
        <v>32</v>
      </c>
      <c r="AX154" s="12" t="s">
        <v>75</v>
      </c>
      <c r="AY154" s="220" t="s">
        <v>219</v>
      </c>
    </row>
    <row r="155" spans="1:65" s="12" customFormat="1" ht="11.25">
      <c r="B155" s="209"/>
      <c r="C155" s="210"/>
      <c r="D155" s="211" t="s">
        <v>225</v>
      </c>
      <c r="E155" s="212" t="s">
        <v>1758</v>
      </c>
      <c r="F155" s="213" t="s">
        <v>1759</v>
      </c>
      <c r="G155" s="210"/>
      <c r="H155" s="214">
        <v>24.75</v>
      </c>
      <c r="I155" s="215"/>
      <c r="J155" s="210"/>
      <c r="K155" s="210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225</v>
      </c>
      <c r="AU155" s="220" t="s">
        <v>83</v>
      </c>
      <c r="AV155" s="12" t="s">
        <v>106</v>
      </c>
      <c r="AW155" s="12" t="s">
        <v>32</v>
      </c>
      <c r="AX155" s="12" t="s">
        <v>83</v>
      </c>
      <c r="AY155" s="220" t="s">
        <v>219</v>
      </c>
    </row>
    <row r="156" spans="1:65" s="2" customFormat="1" ht="24" customHeight="1">
      <c r="A156" s="32"/>
      <c r="B156" s="33"/>
      <c r="C156" s="195" t="s">
        <v>317</v>
      </c>
      <c r="D156" s="195" t="s">
        <v>220</v>
      </c>
      <c r="E156" s="196" t="s">
        <v>1520</v>
      </c>
      <c r="F156" s="197" t="s">
        <v>1521</v>
      </c>
      <c r="G156" s="198" t="s">
        <v>320</v>
      </c>
      <c r="H156" s="199">
        <v>8.25</v>
      </c>
      <c r="I156" s="200"/>
      <c r="J156" s="201">
        <f>ROUND(I156*H156,2)</f>
        <v>0</v>
      </c>
      <c r="K156" s="202"/>
      <c r="L156" s="37"/>
      <c r="M156" s="203" t="s">
        <v>1</v>
      </c>
      <c r="N156" s="204" t="s">
        <v>40</v>
      </c>
      <c r="O156" s="69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07" t="s">
        <v>168</v>
      </c>
      <c r="AT156" s="207" t="s">
        <v>220</v>
      </c>
      <c r="AU156" s="207" t="s">
        <v>83</v>
      </c>
      <c r="AY156" s="15" t="s">
        <v>219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5" t="s">
        <v>83</v>
      </c>
      <c r="BK156" s="208">
        <f>ROUND(I156*H156,2)</f>
        <v>0</v>
      </c>
      <c r="BL156" s="15" t="s">
        <v>168</v>
      </c>
      <c r="BM156" s="207" t="s">
        <v>1835</v>
      </c>
    </row>
    <row r="157" spans="1:65" s="12" customFormat="1" ht="11.25">
      <c r="B157" s="209"/>
      <c r="C157" s="210"/>
      <c r="D157" s="211" t="s">
        <v>225</v>
      </c>
      <c r="E157" s="212" t="s">
        <v>322</v>
      </c>
      <c r="F157" s="213" t="s">
        <v>1836</v>
      </c>
      <c r="G157" s="210"/>
      <c r="H157" s="214">
        <v>8.25</v>
      </c>
      <c r="I157" s="215"/>
      <c r="J157" s="210"/>
      <c r="K157" s="210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225</v>
      </c>
      <c r="AU157" s="220" t="s">
        <v>83</v>
      </c>
      <c r="AV157" s="12" t="s">
        <v>106</v>
      </c>
      <c r="AW157" s="12" t="s">
        <v>32</v>
      </c>
      <c r="AX157" s="12" t="s">
        <v>75</v>
      </c>
      <c r="AY157" s="220" t="s">
        <v>219</v>
      </c>
    </row>
    <row r="158" spans="1:65" s="12" customFormat="1" ht="11.25">
      <c r="B158" s="209"/>
      <c r="C158" s="210"/>
      <c r="D158" s="211" t="s">
        <v>225</v>
      </c>
      <c r="E158" s="212" t="s">
        <v>1762</v>
      </c>
      <c r="F158" s="213" t="s">
        <v>1763</v>
      </c>
      <c r="G158" s="210"/>
      <c r="H158" s="214">
        <v>8.25</v>
      </c>
      <c r="I158" s="215"/>
      <c r="J158" s="210"/>
      <c r="K158" s="210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225</v>
      </c>
      <c r="AU158" s="220" t="s">
        <v>83</v>
      </c>
      <c r="AV158" s="12" t="s">
        <v>106</v>
      </c>
      <c r="AW158" s="12" t="s">
        <v>32</v>
      </c>
      <c r="AX158" s="12" t="s">
        <v>83</v>
      </c>
      <c r="AY158" s="220" t="s">
        <v>219</v>
      </c>
    </row>
    <row r="159" spans="1:65" s="2" customFormat="1" ht="24" customHeight="1">
      <c r="A159" s="32"/>
      <c r="B159" s="33"/>
      <c r="C159" s="195" t="s">
        <v>8</v>
      </c>
      <c r="D159" s="195" t="s">
        <v>220</v>
      </c>
      <c r="E159" s="196" t="s">
        <v>1523</v>
      </c>
      <c r="F159" s="197" t="s">
        <v>424</v>
      </c>
      <c r="G159" s="198" t="s">
        <v>320</v>
      </c>
      <c r="H159" s="199">
        <v>39.020000000000003</v>
      </c>
      <c r="I159" s="200"/>
      <c r="J159" s="201">
        <f>ROUND(I159*H159,2)</f>
        <v>0</v>
      </c>
      <c r="K159" s="202"/>
      <c r="L159" s="37"/>
      <c r="M159" s="203" t="s">
        <v>1</v>
      </c>
      <c r="N159" s="204" t="s">
        <v>40</v>
      </c>
      <c r="O159" s="69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07" t="s">
        <v>168</v>
      </c>
      <c r="AT159" s="207" t="s">
        <v>220</v>
      </c>
      <c r="AU159" s="207" t="s">
        <v>83</v>
      </c>
      <c r="AY159" s="15" t="s">
        <v>219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5" t="s">
        <v>83</v>
      </c>
      <c r="BK159" s="208">
        <f>ROUND(I159*H159,2)</f>
        <v>0</v>
      </c>
      <c r="BL159" s="15" t="s">
        <v>168</v>
      </c>
      <c r="BM159" s="207" t="s">
        <v>1837</v>
      </c>
    </row>
    <row r="160" spans="1:65" s="12" customFormat="1" ht="11.25">
      <c r="B160" s="209"/>
      <c r="C160" s="210"/>
      <c r="D160" s="211" t="s">
        <v>225</v>
      </c>
      <c r="E160" s="212" t="s">
        <v>1456</v>
      </c>
      <c r="F160" s="213" t="s">
        <v>1838</v>
      </c>
      <c r="G160" s="210"/>
      <c r="H160" s="214">
        <v>60</v>
      </c>
      <c r="I160" s="215"/>
      <c r="J160" s="210"/>
      <c r="K160" s="210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225</v>
      </c>
      <c r="AU160" s="220" t="s">
        <v>83</v>
      </c>
      <c r="AV160" s="12" t="s">
        <v>106</v>
      </c>
      <c r="AW160" s="12" t="s">
        <v>32</v>
      </c>
      <c r="AX160" s="12" t="s">
        <v>75</v>
      </c>
      <c r="AY160" s="220" t="s">
        <v>219</v>
      </c>
    </row>
    <row r="161" spans="1:65" s="12" customFormat="1" ht="11.25">
      <c r="B161" s="209"/>
      <c r="C161" s="210"/>
      <c r="D161" s="211" t="s">
        <v>225</v>
      </c>
      <c r="E161" s="212" t="s">
        <v>1650</v>
      </c>
      <c r="F161" s="213" t="s">
        <v>1839</v>
      </c>
      <c r="G161" s="210"/>
      <c r="H161" s="214">
        <v>-9.94</v>
      </c>
      <c r="I161" s="215"/>
      <c r="J161" s="210"/>
      <c r="K161" s="210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225</v>
      </c>
      <c r="AU161" s="220" t="s">
        <v>83</v>
      </c>
      <c r="AV161" s="12" t="s">
        <v>106</v>
      </c>
      <c r="AW161" s="12" t="s">
        <v>32</v>
      </c>
      <c r="AX161" s="12" t="s">
        <v>75</v>
      </c>
      <c r="AY161" s="220" t="s">
        <v>219</v>
      </c>
    </row>
    <row r="162" spans="1:65" s="12" customFormat="1" ht="11.25">
      <c r="B162" s="209"/>
      <c r="C162" s="210"/>
      <c r="D162" s="211" t="s">
        <v>225</v>
      </c>
      <c r="E162" s="212" t="s">
        <v>1652</v>
      </c>
      <c r="F162" s="213" t="s">
        <v>1840</v>
      </c>
      <c r="G162" s="210"/>
      <c r="H162" s="214">
        <v>-6.04</v>
      </c>
      <c r="I162" s="215"/>
      <c r="J162" s="210"/>
      <c r="K162" s="210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225</v>
      </c>
      <c r="AU162" s="220" t="s">
        <v>83</v>
      </c>
      <c r="AV162" s="12" t="s">
        <v>106</v>
      </c>
      <c r="AW162" s="12" t="s">
        <v>32</v>
      </c>
      <c r="AX162" s="12" t="s">
        <v>75</v>
      </c>
      <c r="AY162" s="220" t="s">
        <v>219</v>
      </c>
    </row>
    <row r="163" spans="1:65" s="12" customFormat="1" ht="11.25">
      <c r="B163" s="209"/>
      <c r="C163" s="210"/>
      <c r="D163" s="211" t="s">
        <v>225</v>
      </c>
      <c r="E163" s="212" t="s">
        <v>1654</v>
      </c>
      <c r="F163" s="213" t="s">
        <v>1841</v>
      </c>
      <c r="G163" s="210"/>
      <c r="H163" s="214">
        <v>-5</v>
      </c>
      <c r="I163" s="215"/>
      <c r="J163" s="210"/>
      <c r="K163" s="210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225</v>
      </c>
      <c r="AU163" s="220" t="s">
        <v>83</v>
      </c>
      <c r="AV163" s="12" t="s">
        <v>106</v>
      </c>
      <c r="AW163" s="12" t="s">
        <v>32</v>
      </c>
      <c r="AX163" s="12" t="s">
        <v>75</v>
      </c>
      <c r="AY163" s="220" t="s">
        <v>219</v>
      </c>
    </row>
    <row r="164" spans="1:65" s="12" customFormat="1" ht="11.25">
      <c r="B164" s="209"/>
      <c r="C164" s="210"/>
      <c r="D164" s="211" t="s">
        <v>225</v>
      </c>
      <c r="E164" s="212" t="s">
        <v>1683</v>
      </c>
      <c r="F164" s="213" t="s">
        <v>1684</v>
      </c>
      <c r="G164" s="210"/>
      <c r="H164" s="214">
        <v>39.020000000000003</v>
      </c>
      <c r="I164" s="215"/>
      <c r="J164" s="210"/>
      <c r="K164" s="210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225</v>
      </c>
      <c r="AU164" s="220" t="s">
        <v>83</v>
      </c>
      <c r="AV164" s="12" t="s">
        <v>106</v>
      </c>
      <c r="AW164" s="12" t="s">
        <v>32</v>
      </c>
      <c r="AX164" s="12" t="s">
        <v>83</v>
      </c>
      <c r="AY164" s="220" t="s">
        <v>219</v>
      </c>
    </row>
    <row r="165" spans="1:65" s="2" customFormat="1" ht="24" customHeight="1">
      <c r="A165" s="32"/>
      <c r="B165" s="33"/>
      <c r="C165" s="195" t="s">
        <v>327</v>
      </c>
      <c r="D165" s="195" t="s">
        <v>220</v>
      </c>
      <c r="E165" s="196" t="s">
        <v>439</v>
      </c>
      <c r="F165" s="197" t="s">
        <v>440</v>
      </c>
      <c r="G165" s="198" t="s">
        <v>320</v>
      </c>
      <c r="H165" s="199">
        <v>29.28</v>
      </c>
      <c r="I165" s="200"/>
      <c r="J165" s="201">
        <f t="shared" ref="J165:J171" si="0">ROUND(I165*H165,2)</f>
        <v>0</v>
      </c>
      <c r="K165" s="202"/>
      <c r="L165" s="37"/>
      <c r="M165" s="203" t="s">
        <v>1</v>
      </c>
      <c r="N165" s="204" t="s">
        <v>40</v>
      </c>
      <c r="O165" s="69"/>
      <c r="P165" s="205">
        <f t="shared" ref="P165:P171" si="1">O165*H165</f>
        <v>0</v>
      </c>
      <c r="Q165" s="205">
        <v>0</v>
      </c>
      <c r="R165" s="205">
        <f t="shared" ref="R165:R171" si="2">Q165*H165</f>
        <v>0</v>
      </c>
      <c r="S165" s="205">
        <v>0</v>
      </c>
      <c r="T165" s="206">
        <f t="shared" ref="T165:T171" si="3"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07" t="s">
        <v>168</v>
      </c>
      <c r="AT165" s="207" t="s">
        <v>220</v>
      </c>
      <c r="AU165" s="207" t="s">
        <v>83</v>
      </c>
      <c r="AY165" s="15" t="s">
        <v>219</v>
      </c>
      <c r="BE165" s="208">
        <f t="shared" ref="BE165:BE171" si="4">IF(N165="základní",J165,0)</f>
        <v>0</v>
      </c>
      <c r="BF165" s="208">
        <f t="shared" ref="BF165:BF171" si="5">IF(N165="snížená",J165,0)</f>
        <v>0</v>
      </c>
      <c r="BG165" s="208">
        <f t="shared" ref="BG165:BG171" si="6">IF(N165="zákl. přenesená",J165,0)</f>
        <v>0</v>
      </c>
      <c r="BH165" s="208">
        <f t="shared" ref="BH165:BH171" si="7">IF(N165="sníž. přenesená",J165,0)</f>
        <v>0</v>
      </c>
      <c r="BI165" s="208">
        <f t="shared" ref="BI165:BI171" si="8">IF(N165="nulová",J165,0)</f>
        <v>0</v>
      </c>
      <c r="BJ165" s="15" t="s">
        <v>83</v>
      </c>
      <c r="BK165" s="208">
        <f t="shared" ref="BK165:BK171" si="9">ROUND(I165*H165,2)</f>
        <v>0</v>
      </c>
      <c r="BL165" s="15" t="s">
        <v>168</v>
      </c>
      <c r="BM165" s="207" t="s">
        <v>1842</v>
      </c>
    </row>
    <row r="166" spans="1:65" s="2" customFormat="1" ht="16.5" customHeight="1">
      <c r="A166" s="32"/>
      <c r="B166" s="33"/>
      <c r="C166" s="231" t="s">
        <v>333</v>
      </c>
      <c r="D166" s="231" t="s">
        <v>288</v>
      </c>
      <c r="E166" s="232" t="s">
        <v>1526</v>
      </c>
      <c r="F166" s="233" t="s">
        <v>1527</v>
      </c>
      <c r="G166" s="234" t="s">
        <v>412</v>
      </c>
      <c r="H166" s="235">
        <v>54.17</v>
      </c>
      <c r="I166" s="236"/>
      <c r="J166" s="237">
        <f t="shared" si="0"/>
        <v>0</v>
      </c>
      <c r="K166" s="238"/>
      <c r="L166" s="239"/>
      <c r="M166" s="240" t="s">
        <v>1</v>
      </c>
      <c r="N166" s="241" t="s">
        <v>40</v>
      </c>
      <c r="O166" s="69"/>
      <c r="P166" s="205">
        <f t="shared" si="1"/>
        <v>0</v>
      </c>
      <c r="Q166" s="205">
        <v>0</v>
      </c>
      <c r="R166" s="205">
        <f t="shared" si="2"/>
        <v>0</v>
      </c>
      <c r="S166" s="205">
        <v>0</v>
      </c>
      <c r="T166" s="206">
        <f t="shared" si="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07" t="s">
        <v>275</v>
      </c>
      <c r="AT166" s="207" t="s">
        <v>288</v>
      </c>
      <c r="AU166" s="207" t="s">
        <v>83</v>
      </c>
      <c r="AY166" s="15" t="s">
        <v>219</v>
      </c>
      <c r="BE166" s="208">
        <f t="shared" si="4"/>
        <v>0</v>
      </c>
      <c r="BF166" s="208">
        <f t="shared" si="5"/>
        <v>0</v>
      </c>
      <c r="BG166" s="208">
        <f t="shared" si="6"/>
        <v>0</v>
      </c>
      <c r="BH166" s="208">
        <f t="shared" si="7"/>
        <v>0</v>
      </c>
      <c r="BI166" s="208">
        <f t="shared" si="8"/>
        <v>0</v>
      </c>
      <c r="BJ166" s="15" t="s">
        <v>83</v>
      </c>
      <c r="BK166" s="208">
        <f t="shared" si="9"/>
        <v>0</v>
      </c>
      <c r="BL166" s="15" t="s">
        <v>168</v>
      </c>
      <c r="BM166" s="207" t="s">
        <v>1843</v>
      </c>
    </row>
    <row r="167" spans="1:65" s="2" customFormat="1" ht="16.5" customHeight="1">
      <c r="A167" s="32"/>
      <c r="B167" s="33"/>
      <c r="C167" s="195" t="s">
        <v>340</v>
      </c>
      <c r="D167" s="195" t="s">
        <v>220</v>
      </c>
      <c r="E167" s="196" t="s">
        <v>1529</v>
      </c>
      <c r="F167" s="197" t="s">
        <v>1530</v>
      </c>
      <c r="G167" s="198" t="s">
        <v>320</v>
      </c>
      <c r="H167" s="199">
        <v>14.89</v>
      </c>
      <c r="I167" s="200"/>
      <c r="J167" s="201">
        <f t="shared" si="0"/>
        <v>0</v>
      </c>
      <c r="K167" s="202"/>
      <c r="L167" s="37"/>
      <c r="M167" s="203" t="s">
        <v>1</v>
      </c>
      <c r="N167" s="204" t="s">
        <v>40</v>
      </c>
      <c r="O167" s="69"/>
      <c r="P167" s="205">
        <f t="shared" si="1"/>
        <v>0</v>
      </c>
      <c r="Q167" s="205">
        <v>0</v>
      </c>
      <c r="R167" s="205">
        <f t="shared" si="2"/>
        <v>0</v>
      </c>
      <c r="S167" s="205">
        <v>0</v>
      </c>
      <c r="T167" s="206">
        <f t="shared" si="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07" t="s">
        <v>168</v>
      </c>
      <c r="AT167" s="207" t="s">
        <v>220</v>
      </c>
      <c r="AU167" s="207" t="s">
        <v>83</v>
      </c>
      <c r="AY167" s="15" t="s">
        <v>219</v>
      </c>
      <c r="BE167" s="208">
        <f t="shared" si="4"/>
        <v>0</v>
      </c>
      <c r="BF167" s="208">
        <f t="shared" si="5"/>
        <v>0</v>
      </c>
      <c r="BG167" s="208">
        <f t="shared" si="6"/>
        <v>0</v>
      </c>
      <c r="BH167" s="208">
        <f t="shared" si="7"/>
        <v>0</v>
      </c>
      <c r="BI167" s="208">
        <f t="shared" si="8"/>
        <v>0</v>
      </c>
      <c r="BJ167" s="15" t="s">
        <v>83</v>
      </c>
      <c r="BK167" s="208">
        <f t="shared" si="9"/>
        <v>0</v>
      </c>
      <c r="BL167" s="15" t="s">
        <v>168</v>
      </c>
      <c r="BM167" s="207" t="s">
        <v>1844</v>
      </c>
    </row>
    <row r="168" spans="1:65" s="2" customFormat="1" ht="16.5" customHeight="1">
      <c r="A168" s="32"/>
      <c r="B168" s="33"/>
      <c r="C168" s="195" t="s">
        <v>353</v>
      </c>
      <c r="D168" s="195" t="s">
        <v>220</v>
      </c>
      <c r="E168" s="196" t="s">
        <v>1532</v>
      </c>
      <c r="F168" s="197" t="s">
        <v>1533</v>
      </c>
      <c r="G168" s="198" t="s">
        <v>320</v>
      </c>
      <c r="H168" s="199">
        <v>3.46</v>
      </c>
      <c r="I168" s="200"/>
      <c r="J168" s="201">
        <f t="shared" si="0"/>
        <v>0</v>
      </c>
      <c r="K168" s="202"/>
      <c r="L168" s="37"/>
      <c r="M168" s="203" t="s">
        <v>1</v>
      </c>
      <c r="N168" s="204" t="s">
        <v>40</v>
      </c>
      <c r="O168" s="69"/>
      <c r="P168" s="205">
        <f t="shared" si="1"/>
        <v>0</v>
      </c>
      <c r="Q168" s="205">
        <v>0</v>
      </c>
      <c r="R168" s="205">
        <f t="shared" si="2"/>
        <v>0</v>
      </c>
      <c r="S168" s="205">
        <v>0</v>
      </c>
      <c r="T168" s="206">
        <f t="shared" si="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07" t="s">
        <v>168</v>
      </c>
      <c r="AT168" s="207" t="s">
        <v>220</v>
      </c>
      <c r="AU168" s="207" t="s">
        <v>83</v>
      </c>
      <c r="AY168" s="15" t="s">
        <v>219</v>
      </c>
      <c r="BE168" s="208">
        <f t="shared" si="4"/>
        <v>0</v>
      </c>
      <c r="BF168" s="208">
        <f t="shared" si="5"/>
        <v>0</v>
      </c>
      <c r="BG168" s="208">
        <f t="shared" si="6"/>
        <v>0</v>
      </c>
      <c r="BH168" s="208">
        <f t="shared" si="7"/>
        <v>0</v>
      </c>
      <c r="BI168" s="208">
        <f t="shared" si="8"/>
        <v>0</v>
      </c>
      <c r="BJ168" s="15" t="s">
        <v>83</v>
      </c>
      <c r="BK168" s="208">
        <f t="shared" si="9"/>
        <v>0</v>
      </c>
      <c r="BL168" s="15" t="s">
        <v>168</v>
      </c>
      <c r="BM168" s="207" t="s">
        <v>1845</v>
      </c>
    </row>
    <row r="169" spans="1:65" s="2" customFormat="1" ht="24" customHeight="1">
      <c r="A169" s="32"/>
      <c r="B169" s="33"/>
      <c r="C169" s="195" t="s">
        <v>369</v>
      </c>
      <c r="D169" s="195" t="s">
        <v>220</v>
      </c>
      <c r="E169" s="196" t="s">
        <v>1535</v>
      </c>
      <c r="F169" s="197" t="s">
        <v>1536</v>
      </c>
      <c r="G169" s="198" t="s">
        <v>320</v>
      </c>
      <c r="H169" s="199">
        <v>10.39</v>
      </c>
      <c r="I169" s="200"/>
      <c r="J169" s="201">
        <f t="shared" si="0"/>
        <v>0</v>
      </c>
      <c r="K169" s="202"/>
      <c r="L169" s="37"/>
      <c r="M169" s="203" t="s">
        <v>1</v>
      </c>
      <c r="N169" s="204" t="s">
        <v>40</v>
      </c>
      <c r="O169" s="69"/>
      <c r="P169" s="205">
        <f t="shared" si="1"/>
        <v>0</v>
      </c>
      <c r="Q169" s="205">
        <v>0</v>
      </c>
      <c r="R169" s="205">
        <f t="shared" si="2"/>
        <v>0</v>
      </c>
      <c r="S169" s="205">
        <v>0</v>
      </c>
      <c r="T169" s="206">
        <f t="shared" si="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07" t="s">
        <v>168</v>
      </c>
      <c r="AT169" s="207" t="s">
        <v>220</v>
      </c>
      <c r="AU169" s="207" t="s">
        <v>83</v>
      </c>
      <c r="AY169" s="15" t="s">
        <v>219</v>
      </c>
      <c r="BE169" s="208">
        <f t="shared" si="4"/>
        <v>0</v>
      </c>
      <c r="BF169" s="208">
        <f t="shared" si="5"/>
        <v>0</v>
      </c>
      <c r="BG169" s="208">
        <f t="shared" si="6"/>
        <v>0</v>
      </c>
      <c r="BH169" s="208">
        <f t="shared" si="7"/>
        <v>0</v>
      </c>
      <c r="BI169" s="208">
        <f t="shared" si="8"/>
        <v>0</v>
      </c>
      <c r="BJ169" s="15" t="s">
        <v>83</v>
      </c>
      <c r="BK169" s="208">
        <f t="shared" si="9"/>
        <v>0</v>
      </c>
      <c r="BL169" s="15" t="s">
        <v>168</v>
      </c>
      <c r="BM169" s="207" t="s">
        <v>1846</v>
      </c>
    </row>
    <row r="170" spans="1:65" s="2" customFormat="1" ht="24" customHeight="1">
      <c r="A170" s="32"/>
      <c r="B170" s="33"/>
      <c r="C170" s="195" t="s">
        <v>7</v>
      </c>
      <c r="D170" s="195" t="s">
        <v>220</v>
      </c>
      <c r="E170" s="196" t="s">
        <v>1542</v>
      </c>
      <c r="F170" s="197" t="s">
        <v>1543</v>
      </c>
      <c r="G170" s="198" t="s">
        <v>320</v>
      </c>
      <c r="H170" s="199">
        <v>3.46</v>
      </c>
      <c r="I170" s="200"/>
      <c r="J170" s="201">
        <f t="shared" si="0"/>
        <v>0</v>
      </c>
      <c r="K170" s="202"/>
      <c r="L170" s="37"/>
      <c r="M170" s="203" t="s">
        <v>1</v>
      </c>
      <c r="N170" s="204" t="s">
        <v>40</v>
      </c>
      <c r="O170" s="69"/>
      <c r="P170" s="205">
        <f t="shared" si="1"/>
        <v>0</v>
      </c>
      <c r="Q170" s="205">
        <v>0</v>
      </c>
      <c r="R170" s="205">
        <f t="shared" si="2"/>
        <v>0</v>
      </c>
      <c r="S170" s="205">
        <v>0</v>
      </c>
      <c r="T170" s="206">
        <f t="shared" si="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07" t="s">
        <v>168</v>
      </c>
      <c r="AT170" s="207" t="s">
        <v>220</v>
      </c>
      <c r="AU170" s="207" t="s">
        <v>83</v>
      </c>
      <c r="AY170" s="15" t="s">
        <v>219</v>
      </c>
      <c r="BE170" s="208">
        <f t="shared" si="4"/>
        <v>0</v>
      </c>
      <c r="BF170" s="208">
        <f t="shared" si="5"/>
        <v>0</v>
      </c>
      <c r="BG170" s="208">
        <f t="shared" si="6"/>
        <v>0</v>
      </c>
      <c r="BH170" s="208">
        <f t="shared" si="7"/>
        <v>0</v>
      </c>
      <c r="BI170" s="208">
        <f t="shared" si="8"/>
        <v>0</v>
      </c>
      <c r="BJ170" s="15" t="s">
        <v>83</v>
      </c>
      <c r="BK170" s="208">
        <f t="shared" si="9"/>
        <v>0</v>
      </c>
      <c r="BL170" s="15" t="s">
        <v>168</v>
      </c>
      <c r="BM170" s="207" t="s">
        <v>1847</v>
      </c>
    </row>
    <row r="171" spans="1:65" s="2" customFormat="1" ht="16.5" customHeight="1">
      <c r="A171" s="32"/>
      <c r="B171" s="33"/>
      <c r="C171" s="195" t="s">
        <v>380</v>
      </c>
      <c r="D171" s="195" t="s">
        <v>220</v>
      </c>
      <c r="E171" s="196" t="s">
        <v>1549</v>
      </c>
      <c r="F171" s="197" t="s">
        <v>1550</v>
      </c>
      <c r="G171" s="198" t="s">
        <v>320</v>
      </c>
      <c r="H171" s="199">
        <v>13.85</v>
      </c>
      <c r="I171" s="200"/>
      <c r="J171" s="201">
        <f t="shared" si="0"/>
        <v>0</v>
      </c>
      <c r="K171" s="202"/>
      <c r="L171" s="37"/>
      <c r="M171" s="203" t="s">
        <v>1</v>
      </c>
      <c r="N171" s="204" t="s">
        <v>40</v>
      </c>
      <c r="O171" s="69"/>
      <c r="P171" s="205">
        <f t="shared" si="1"/>
        <v>0</v>
      </c>
      <c r="Q171" s="205">
        <v>0</v>
      </c>
      <c r="R171" s="205">
        <f t="shared" si="2"/>
        <v>0</v>
      </c>
      <c r="S171" s="205">
        <v>0</v>
      </c>
      <c r="T171" s="206">
        <f t="shared" si="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07" t="s">
        <v>168</v>
      </c>
      <c r="AT171" s="207" t="s">
        <v>220</v>
      </c>
      <c r="AU171" s="207" t="s">
        <v>83</v>
      </c>
      <c r="AY171" s="15" t="s">
        <v>219</v>
      </c>
      <c r="BE171" s="208">
        <f t="shared" si="4"/>
        <v>0</v>
      </c>
      <c r="BF171" s="208">
        <f t="shared" si="5"/>
        <v>0</v>
      </c>
      <c r="BG171" s="208">
        <f t="shared" si="6"/>
        <v>0</v>
      </c>
      <c r="BH171" s="208">
        <f t="shared" si="7"/>
        <v>0</v>
      </c>
      <c r="BI171" s="208">
        <f t="shared" si="8"/>
        <v>0</v>
      </c>
      <c r="BJ171" s="15" t="s">
        <v>83</v>
      </c>
      <c r="BK171" s="208">
        <f t="shared" si="9"/>
        <v>0</v>
      </c>
      <c r="BL171" s="15" t="s">
        <v>168</v>
      </c>
      <c r="BM171" s="207" t="s">
        <v>1848</v>
      </c>
    </row>
    <row r="172" spans="1:65" s="12" customFormat="1" ht="11.25">
      <c r="B172" s="209"/>
      <c r="C172" s="210"/>
      <c r="D172" s="211" t="s">
        <v>225</v>
      </c>
      <c r="E172" s="212" t="s">
        <v>384</v>
      </c>
      <c r="F172" s="213" t="s">
        <v>1849</v>
      </c>
      <c r="G172" s="210"/>
      <c r="H172" s="214">
        <v>13.85</v>
      </c>
      <c r="I172" s="215"/>
      <c r="J172" s="210"/>
      <c r="K172" s="210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225</v>
      </c>
      <c r="AU172" s="220" t="s">
        <v>83</v>
      </c>
      <c r="AV172" s="12" t="s">
        <v>106</v>
      </c>
      <c r="AW172" s="12" t="s">
        <v>32</v>
      </c>
      <c r="AX172" s="12" t="s">
        <v>75</v>
      </c>
      <c r="AY172" s="220" t="s">
        <v>219</v>
      </c>
    </row>
    <row r="173" spans="1:65" s="12" customFormat="1" ht="11.25">
      <c r="B173" s="209"/>
      <c r="C173" s="210"/>
      <c r="D173" s="211" t="s">
        <v>225</v>
      </c>
      <c r="E173" s="212" t="s">
        <v>1850</v>
      </c>
      <c r="F173" s="213" t="s">
        <v>1851</v>
      </c>
      <c r="G173" s="210"/>
      <c r="H173" s="214">
        <v>13.85</v>
      </c>
      <c r="I173" s="215"/>
      <c r="J173" s="210"/>
      <c r="K173" s="210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225</v>
      </c>
      <c r="AU173" s="220" t="s">
        <v>83</v>
      </c>
      <c r="AV173" s="12" t="s">
        <v>106</v>
      </c>
      <c r="AW173" s="12" t="s">
        <v>32</v>
      </c>
      <c r="AX173" s="12" t="s">
        <v>83</v>
      </c>
      <c r="AY173" s="220" t="s">
        <v>219</v>
      </c>
    </row>
    <row r="174" spans="1:65" s="2" customFormat="1" ht="24" customHeight="1">
      <c r="A174" s="32"/>
      <c r="B174" s="33"/>
      <c r="C174" s="195" t="s">
        <v>386</v>
      </c>
      <c r="D174" s="195" t="s">
        <v>220</v>
      </c>
      <c r="E174" s="196" t="s">
        <v>1555</v>
      </c>
      <c r="F174" s="197" t="s">
        <v>1556</v>
      </c>
      <c r="G174" s="198" t="s">
        <v>412</v>
      </c>
      <c r="H174" s="199">
        <v>25.62</v>
      </c>
      <c r="I174" s="200"/>
      <c r="J174" s="201">
        <f>ROUND(I174*H174,2)</f>
        <v>0</v>
      </c>
      <c r="K174" s="202"/>
      <c r="L174" s="37"/>
      <c r="M174" s="203" t="s">
        <v>1</v>
      </c>
      <c r="N174" s="204" t="s">
        <v>40</v>
      </c>
      <c r="O174" s="69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07" t="s">
        <v>168</v>
      </c>
      <c r="AT174" s="207" t="s">
        <v>220</v>
      </c>
      <c r="AU174" s="207" t="s">
        <v>83</v>
      </c>
      <c r="AY174" s="15" t="s">
        <v>219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5" t="s">
        <v>83</v>
      </c>
      <c r="BK174" s="208">
        <f>ROUND(I174*H174,2)</f>
        <v>0</v>
      </c>
      <c r="BL174" s="15" t="s">
        <v>168</v>
      </c>
      <c r="BM174" s="207" t="s">
        <v>1852</v>
      </c>
    </row>
    <row r="175" spans="1:65" s="11" customFormat="1" ht="25.9" customHeight="1">
      <c r="B175" s="181"/>
      <c r="C175" s="182"/>
      <c r="D175" s="183" t="s">
        <v>74</v>
      </c>
      <c r="E175" s="184" t="s">
        <v>241</v>
      </c>
      <c r="F175" s="184" t="s">
        <v>513</v>
      </c>
      <c r="G175" s="182"/>
      <c r="H175" s="182"/>
      <c r="I175" s="185"/>
      <c r="J175" s="186">
        <f>BK175</f>
        <v>0</v>
      </c>
      <c r="K175" s="182"/>
      <c r="L175" s="187"/>
      <c r="M175" s="188"/>
      <c r="N175" s="189"/>
      <c r="O175" s="189"/>
      <c r="P175" s="190">
        <f>P176</f>
        <v>0</v>
      </c>
      <c r="Q175" s="189"/>
      <c r="R175" s="190">
        <f>R176</f>
        <v>0</v>
      </c>
      <c r="S175" s="189"/>
      <c r="T175" s="191">
        <f>T176</f>
        <v>0</v>
      </c>
      <c r="AR175" s="192" t="s">
        <v>168</v>
      </c>
      <c r="AT175" s="193" t="s">
        <v>74</v>
      </c>
      <c r="AU175" s="193" t="s">
        <v>75</v>
      </c>
      <c r="AY175" s="192" t="s">
        <v>219</v>
      </c>
      <c r="BK175" s="194">
        <f>BK176</f>
        <v>0</v>
      </c>
    </row>
    <row r="176" spans="1:65" s="2" customFormat="1" ht="16.5" customHeight="1">
      <c r="A176" s="32"/>
      <c r="B176" s="33"/>
      <c r="C176" s="195" t="s">
        <v>397</v>
      </c>
      <c r="D176" s="195" t="s">
        <v>220</v>
      </c>
      <c r="E176" s="196" t="s">
        <v>1558</v>
      </c>
      <c r="F176" s="197" t="s">
        <v>1559</v>
      </c>
      <c r="G176" s="198" t="s">
        <v>288</v>
      </c>
      <c r="H176" s="199">
        <v>48.4</v>
      </c>
      <c r="I176" s="200"/>
      <c r="J176" s="201">
        <f>ROUND(I176*H176,2)</f>
        <v>0</v>
      </c>
      <c r="K176" s="202"/>
      <c r="L176" s="37"/>
      <c r="M176" s="203" t="s">
        <v>1</v>
      </c>
      <c r="N176" s="204" t="s">
        <v>40</v>
      </c>
      <c r="O176" s="69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07" t="s">
        <v>168</v>
      </c>
      <c r="AT176" s="207" t="s">
        <v>220</v>
      </c>
      <c r="AU176" s="207" t="s">
        <v>83</v>
      </c>
      <c r="AY176" s="15" t="s">
        <v>219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5" t="s">
        <v>83</v>
      </c>
      <c r="BK176" s="208">
        <f>ROUND(I176*H176,2)</f>
        <v>0</v>
      </c>
      <c r="BL176" s="15" t="s">
        <v>168</v>
      </c>
      <c r="BM176" s="207" t="s">
        <v>1853</v>
      </c>
    </row>
    <row r="177" spans="1:65" s="11" customFormat="1" ht="25.9" customHeight="1">
      <c r="B177" s="181"/>
      <c r="C177" s="182"/>
      <c r="D177" s="183" t="s">
        <v>74</v>
      </c>
      <c r="E177" s="184" t="s">
        <v>168</v>
      </c>
      <c r="F177" s="184" t="s">
        <v>1561</v>
      </c>
      <c r="G177" s="182"/>
      <c r="H177" s="182"/>
      <c r="I177" s="185"/>
      <c r="J177" s="186">
        <f>BK177</f>
        <v>0</v>
      </c>
      <c r="K177" s="182"/>
      <c r="L177" s="187"/>
      <c r="M177" s="188"/>
      <c r="N177" s="189"/>
      <c r="O177" s="189"/>
      <c r="P177" s="190">
        <f>P178</f>
        <v>0</v>
      </c>
      <c r="Q177" s="189"/>
      <c r="R177" s="190">
        <f>R178</f>
        <v>0</v>
      </c>
      <c r="S177" s="189"/>
      <c r="T177" s="191">
        <f>T178</f>
        <v>0</v>
      </c>
      <c r="AR177" s="192" t="s">
        <v>168</v>
      </c>
      <c r="AT177" s="193" t="s">
        <v>74</v>
      </c>
      <c r="AU177" s="193" t="s">
        <v>75</v>
      </c>
      <c r="AY177" s="192" t="s">
        <v>219</v>
      </c>
      <c r="BK177" s="194">
        <f>BK178</f>
        <v>0</v>
      </c>
    </row>
    <row r="178" spans="1:65" s="2" customFormat="1" ht="24" customHeight="1">
      <c r="A178" s="32"/>
      <c r="B178" s="33"/>
      <c r="C178" s="195" t="s">
        <v>403</v>
      </c>
      <c r="D178" s="195" t="s">
        <v>220</v>
      </c>
      <c r="E178" s="196" t="s">
        <v>1562</v>
      </c>
      <c r="F178" s="197" t="s">
        <v>1563</v>
      </c>
      <c r="G178" s="198" t="s">
        <v>320</v>
      </c>
      <c r="H178" s="199">
        <v>5.32</v>
      </c>
      <c r="I178" s="200"/>
      <c r="J178" s="201">
        <f>ROUND(I178*H178,2)</f>
        <v>0</v>
      </c>
      <c r="K178" s="202"/>
      <c r="L178" s="37"/>
      <c r="M178" s="203" t="s">
        <v>1</v>
      </c>
      <c r="N178" s="204" t="s">
        <v>40</v>
      </c>
      <c r="O178" s="69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07" t="s">
        <v>168</v>
      </c>
      <c r="AT178" s="207" t="s">
        <v>220</v>
      </c>
      <c r="AU178" s="207" t="s">
        <v>83</v>
      </c>
      <c r="AY178" s="15" t="s">
        <v>219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5" t="s">
        <v>83</v>
      </c>
      <c r="BK178" s="208">
        <f>ROUND(I178*H178,2)</f>
        <v>0</v>
      </c>
      <c r="BL178" s="15" t="s">
        <v>168</v>
      </c>
      <c r="BM178" s="207" t="s">
        <v>1854</v>
      </c>
    </row>
    <row r="179" spans="1:65" s="11" customFormat="1" ht="25.9" customHeight="1">
      <c r="B179" s="181"/>
      <c r="C179" s="182"/>
      <c r="D179" s="183" t="s">
        <v>74</v>
      </c>
      <c r="E179" s="184" t="s">
        <v>251</v>
      </c>
      <c r="F179" s="184" t="s">
        <v>1855</v>
      </c>
      <c r="G179" s="182"/>
      <c r="H179" s="182"/>
      <c r="I179" s="185"/>
      <c r="J179" s="186">
        <f>BK179</f>
        <v>0</v>
      </c>
      <c r="K179" s="182"/>
      <c r="L179" s="187"/>
      <c r="M179" s="188"/>
      <c r="N179" s="189"/>
      <c r="O179" s="189"/>
      <c r="P179" s="190">
        <f>SUM(P180:P181)</f>
        <v>0</v>
      </c>
      <c r="Q179" s="189"/>
      <c r="R179" s="190">
        <f>SUM(R180:R181)</f>
        <v>0</v>
      </c>
      <c r="S179" s="189"/>
      <c r="T179" s="191">
        <f>SUM(T180:T181)</f>
        <v>0</v>
      </c>
      <c r="AR179" s="192" t="s">
        <v>168</v>
      </c>
      <c r="AT179" s="193" t="s">
        <v>74</v>
      </c>
      <c r="AU179" s="193" t="s">
        <v>75</v>
      </c>
      <c r="AY179" s="192" t="s">
        <v>219</v>
      </c>
      <c r="BK179" s="194">
        <f>SUM(BK180:BK181)</f>
        <v>0</v>
      </c>
    </row>
    <row r="180" spans="1:65" s="2" customFormat="1" ht="16.5" customHeight="1">
      <c r="A180" s="32"/>
      <c r="B180" s="33"/>
      <c r="C180" s="195" t="s">
        <v>409</v>
      </c>
      <c r="D180" s="195" t="s">
        <v>220</v>
      </c>
      <c r="E180" s="196" t="s">
        <v>1565</v>
      </c>
      <c r="F180" s="197" t="s">
        <v>1566</v>
      </c>
      <c r="G180" s="198" t="s">
        <v>223</v>
      </c>
      <c r="H180" s="199">
        <v>40.5</v>
      </c>
      <c r="I180" s="200"/>
      <c r="J180" s="201">
        <f>ROUND(I180*H180,2)</f>
        <v>0</v>
      </c>
      <c r="K180" s="202"/>
      <c r="L180" s="37"/>
      <c r="M180" s="203" t="s">
        <v>1</v>
      </c>
      <c r="N180" s="204" t="s">
        <v>40</v>
      </c>
      <c r="O180" s="69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07" t="s">
        <v>168</v>
      </c>
      <c r="AT180" s="207" t="s">
        <v>220</v>
      </c>
      <c r="AU180" s="207" t="s">
        <v>83</v>
      </c>
      <c r="AY180" s="15" t="s">
        <v>219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5" t="s">
        <v>83</v>
      </c>
      <c r="BK180" s="208">
        <f>ROUND(I180*H180,2)</f>
        <v>0</v>
      </c>
      <c r="BL180" s="15" t="s">
        <v>168</v>
      </c>
      <c r="BM180" s="207" t="s">
        <v>1856</v>
      </c>
    </row>
    <row r="181" spans="1:65" s="12" customFormat="1" ht="11.25">
      <c r="B181" s="209"/>
      <c r="C181" s="210"/>
      <c r="D181" s="211" t="s">
        <v>225</v>
      </c>
      <c r="E181" s="212" t="s">
        <v>414</v>
      </c>
      <c r="F181" s="213" t="s">
        <v>1857</v>
      </c>
      <c r="G181" s="210"/>
      <c r="H181" s="214">
        <v>40.5</v>
      </c>
      <c r="I181" s="215"/>
      <c r="J181" s="210"/>
      <c r="K181" s="210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225</v>
      </c>
      <c r="AU181" s="220" t="s">
        <v>83</v>
      </c>
      <c r="AV181" s="12" t="s">
        <v>106</v>
      </c>
      <c r="AW181" s="12" t="s">
        <v>32</v>
      </c>
      <c r="AX181" s="12" t="s">
        <v>83</v>
      </c>
      <c r="AY181" s="220" t="s">
        <v>219</v>
      </c>
    </row>
    <row r="182" spans="1:65" s="11" customFormat="1" ht="25.9" customHeight="1">
      <c r="B182" s="181"/>
      <c r="C182" s="182"/>
      <c r="D182" s="183" t="s">
        <v>74</v>
      </c>
      <c r="E182" s="184" t="s">
        <v>275</v>
      </c>
      <c r="F182" s="184" t="s">
        <v>1568</v>
      </c>
      <c r="G182" s="182"/>
      <c r="H182" s="182"/>
      <c r="I182" s="185"/>
      <c r="J182" s="186">
        <f>BK182</f>
        <v>0</v>
      </c>
      <c r="K182" s="182"/>
      <c r="L182" s="187"/>
      <c r="M182" s="188"/>
      <c r="N182" s="189"/>
      <c r="O182" s="189"/>
      <c r="P182" s="190">
        <f>SUM(P183:P198)</f>
        <v>0</v>
      </c>
      <c r="Q182" s="189"/>
      <c r="R182" s="190">
        <f>SUM(R183:R198)</f>
        <v>0</v>
      </c>
      <c r="S182" s="189"/>
      <c r="T182" s="191">
        <f>SUM(T183:T198)</f>
        <v>0</v>
      </c>
      <c r="AR182" s="192" t="s">
        <v>168</v>
      </c>
      <c r="AT182" s="193" t="s">
        <v>74</v>
      </c>
      <c r="AU182" s="193" t="s">
        <v>75</v>
      </c>
      <c r="AY182" s="192" t="s">
        <v>219</v>
      </c>
      <c r="BK182" s="194">
        <f>SUM(BK183:BK198)</f>
        <v>0</v>
      </c>
    </row>
    <row r="183" spans="1:65" s="2" customFormat="1" ht="16.5" customHeight="1">
      <c r="A183" s="32"/>
      <c r="B183" s="33"/>
      <c r="C183" s="195" t="s">
        <v>416</v>
      </c>
      <c r="D183" s="195" t="s">
        <v>220</v>
      </c>
      <c r="E183" s="196" t="s">
        <v>1569</v>
      </c>
      <c r="F183" s="197" t="s">
        <v>1780</v>
      </c>
      <c r="G183" s="198" t="s">
        <v>288</v>
      </c>
      <c r="H183" s="199">
        <v>48.4</v>
      </c>
      <c r="I183" s="200"/>
      <c r="J183" s="201">
        <f t="shared" ref="J183:J198" si="10">ROUND(I183*H183,2)</f>
        <v>0</v>
      </c>
      <c r="K183" s="202"/>
      <c r="L183" s="37"/>
      <c r="M183" s="203" t="s">
        <v>1</v>
      </c>
      <c r="N183" s="204" t="s">
        <v>40</v>
      </c>
      <c r="O183" s="69"/>
      <c r="P183" s="205">
        <f t="shared" ref="P183:P198" si="11">O183*H183</f>
        <v>0</v>
      </c>
      <c r="Q183" s="205">
        <v>0</v>
      </c>
      <c r="R183" s="205">
        <f t="shared" ref="R183:R198" si="12">Q183*H183</f>
        <v>0</v>
      </c>
      <c r="S183" s="205">
        <v>0</v>
      </c>
      <c r="T183" s="206">
        <f t="shared" ref="T183:T198" si="13"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07" t="s">
        <v>168</v>
      </c>
      <c r="AT183" s="207" t="s">
        <v>220</v>
      </c>
      <c r="AU183" s="207" t="s">
        <v>83</v>
      </c>
      <c r="AY183" s="15" t="s">
        <v>219</v>
      </c>
      <c r="BE183" s="208">
        <f t="shared" ref="BE183:BE198" si="14">IF(N183="základní",J183,0)</f>
        <v>0</v>
      </c>
      <c r="BF183" s="208">
        <f t="shared" ref="BF183:BF198" si="15">IF(N183="snížená",J183,0)</f>
        <v>0</v>
      </c>
      <c r="BG183" s="208">
        <f t="shared" ref="BG183:BG198" si="16">IF(N183="zákl. přenesená",J183,0)</f>
        <v>0</v>
      </c>
      <c r="BH183" s="208">
        <f t="shared" ref="BH183:BH198" si="17">IF(N183="sníž. přenesená",J183,0)</f>
        <v>0</v>
      </c>
      <c r="BI183" s="208">
        <f t="shared" ref="BI183:BI198" si="18">IF(N183="nulová",J183,0)</f>
        <v>0</v>
      </c>
      <c r="BJ183" s="15" t="s">
        <v>83</v>
      </c>
      <c r="BK183" s="208">
        <f t="shared" ref="BK183:BK198" si="19">ROUND(I183*H183,2)</f>
        <v>0</v>
      </c>
      <c r="BL183" s="15" t="s">
        <v>168</v>
      </c>
      <c r="BM183" s="207" t="s">
        <v>1858</v>
      </c>
    </row>
    <row r="184" spans="1:65" s="2" customFormat="1" ht="24" customHeight="1">
      <c r="A184" s="32"/>
      <c r="B184" s="33"/>
      <c r="C184" s="195" t="s">
        <v>422</v>
      </c>
      <c r="D184" s="195" t="s">
        <v>220</v>
      </c>
      <c r="E184" s="196" t="s">
        <v>1572</v>
      </c>
      <c r="F184" s="197" t="s">
        <v>1782</v>
      </c>
      <c r="G184" s="198" t="s">
        <v>288</v>
      </c>
      <c r="H184" s="199">
        <v>48.4</v>
      </c>
      <c r="I184" s="200"/>
      <c r="J184" s="201">
        <f t="shared" si="10"/>
        <v>0</v>
      </c>
      <c r="K184" s="202"/>
      <c r="L184" s="37"/>
      <c r="M184" s="203" t="s">
        <v>1</v>
      </c>
      <c r="N184" s="204" t="s">
        <v>40</v>
      </c>
      <c r="O184" s="69"/>
      <c r="P184" s="205">
        <f t="shared" si="11"/>
        <v>0</v>
      </c>
      <c r="Q184" s="205">
        <v>0</v>
      </c>
      <c r="R184" s="205">
        <f t="shared" si="12"/>
        <v>0</v>
      </c>
      <c r="S184" s="205">
        <v>0</v>
      </c>
      <c r="T184" s="206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07" t="s">
        <v>168</v>
      </c>
      <c r="AT184" s="207" t="s">
        <v>220</v>
      </c>
      <c r="AU184" s="207" t="s">
        <v>83</v>
      </c>
      <c r="AY184" s="15" t="s">
        <v>219</v>
      </c>
      <c r="BE184" s="208">
        <f t="shared" si="14"/>
        <v>0</v>
      </c>
      <c r="BF184" s="208">
        <f t="shared" si="15"/>
        <v>0</v>
      </c>
      <c r="BG184" s="208">
        <f t="shared" si="16"/>
        <v>0</v>
      </c>
      <c r="BH184" s="208">
        <f t="shared" si="17"/>
        <v>0</v>
      </c>
      <c r="BI184" s="208">
        <f t="shared" si="18"/>
        <v>0</v>
      </c>
      <c r="BJ184" s="15" t="s">
        <v>83</v>
      </c>
      <c r="BK184" s="208">
        <f t="shared" si="19"/>
        <v>0</v>
      </c>
      <c r="BL184" s="15" t="s">
        <v>168</v>
      </c>
      <c r="BM184" s="207" t="s">
        <v>1859</v>
      </c>
    </row>
    <row r="185" spans="1:65" s="2" customFormat="1" ht="24" customHeight="1">
      <c r="A185" s="32"/>
      <c r="B185" s="33"/>
      <c r="C185" s="231" t="s">
        <v>432</v>
      </c>
      <c r="D185" s="231" t="s">
        <v>288</v>
      </c>
      <c r="E185" s="232" t="s">
        <v>1575</v>
      </c>
      <c r="F185" s="233" t="s">
        <v>1576</v>
      </c>
      <c r="G185" s="234" t="s">
        <v>510</v>
      </c>
      <c r="H185" s="235">
        <v>0</v>
      </c>
      <c r="I185" s="236"/>
      <c r="J185" s="237">
        <f t="shared" si="10"/>
        <v>0</v>
      </c>
      <c r="K185" s="238"/>
      <c r="L185" s="239"/>
      <c r="M185" s="240" t="s">
        <v>1</v>
      </c>
      <c r="N185" s="241" t="s">
        <v>40</v>
      </c>
      <c r="O185" s="69"/>
      <c r="P185" s="205">
        <f t="shared" si="11"/>
        <v>0</v>
      </c>
      <c r="Q185" s="205">
        <v>0</v>
      </c>
      <c r="R185" s="205">
        <f t="shared" si="12"/>
        <v>0</v>
      </c>
      <c r="S185" s="205">
        <v>0</v>
      </c>
      <c r="T185" s="206">
        <f t="shared" si="1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207" t="s">
        <v>275</v>
      </c>
      <c r="AT185" s="207" t="s">
        <v>288</v>
      </c>
      <c r="AU185" s="207" t="s">
        <v>83</v>
      </c>
      <c r="AY185" s="15" t="s">
        <v>219</v>
      </c>
      <c r="BE185" s="208">
        <f t="shared" si="14"/>
        <v>0</v>
      </c>
      <c r="BF185" s="208">
        <f t="shared" si="15"/>
        <v>0</v>
      </c>
      <c r="BG185" s="208">
        <f t="shared" si="16"/>
        <v>0</v>
      </c>
      <c r="BH185" s="208">
        <f t="shared" si="17"/>
        <v>0</v>
      </c>
      <c r="BI185" s="208">
        <f t="shared" si="18"/>
        <v>0</v>
      </c>
      <c r="BJ185" s="15" t="s">
        <v>83</v>
      </c>
      <c r="BK185" s="208">
        <f t="shared" si="19"/>
        <v>0</v>
      </c>
      <c r="BL185" s="15" t="s">
        <v>168</v>
      </c>
      <c r="BM185" s="207" t="s">
        <v>1860</v>
      </c>
    </row>
    <row r="186" spans="1:65" s="2" customFormat="1" ht="24" customHeight="1">
      <c r="A186" s="32"/>
      <c r="B186" s="33"/>
      <c r="C186" s="231" t="s">
        <v>438</v>
      </c>
      <c r="D186" s="231" t="s">
        <v>288</v>
      </c>
      <c r="E186" s="232" t="s">
        <v>1578</v>
      </c>
      <c r="F186" s="233" t="s">
        <v>1579</v>
      </c>
      <c r="G186" s="234" t="s">
        <v>510</v>
      </c>
      <c r="H186" s="235">
        <v>9</v>
      </c>
      <c r="I186" s="236"/>
      <c r="J186" s="237">
        <f t="shared" si="10"/>
        <v>0</v>
      </c>
      <c r="K186" s="238"/>
      <c r="L186" s="239"/>
      <c r="M186" s="240" t="s">
        <v>1</v>
      </c>
      <c r="N186" s="241" t="s">
        <v>40</v>
      </c>
      <c r="O186" s="69"/>
      <c r="P186" s="205">
        <f t="shared" si="11"/>
        <v>0</v>
      </c>
      <c r="Q186" s="205">
        <v>0</v>
      </c>
      <c r="R186" s="205">
        <f t="shared" si="12"/>
        <v>0</v>
      </c>
      <c r="S186" s="205">
        <v>0</v>
      </c>
      <c r="T186" s="206">
        <f t="shared" si="1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207" t="s">
        <v>275</v>
      </c>
      <c r="AT186" s="207" t="s">
        <v>288</v>
      </c>
      <c r="AU186" s="207" t="s">
        <v>83</v>
      </c>
      <c r="AY186" s="15" t="s">
        <v>219</v>
      </c>
      <c r="BE186" s="208">
        <f t="shared" si="14"/>
        <v>0</v>
      </c>
      <c r="BF186" s="208">
        <f t="shared" si="15"/>
        <v>0</v>
      </c>
      <c r="BG186" s="208">
        <f t="shared" si="16"/>
        <v>0</v>
      </c>
      <c r="BH186" s="208">
        <f t="shared" si="17"/>
        <v>0</v>
      </c>
      <c r="BI186" s="208">
        <f t="shared" si="18"/>
        <v>0</v>
      </c>
      <c r="BJ186" s="15" t="s">
        <v>83</v>
      </c>
      <c r="BK186" s="208">
        <f t="shared" si="19"/>
        <v>0</v>
      </c>
      <c r="BL186" s="15" t="s">
        <v>168</v>
      </c>
      <c r="BM186" s="207" t="s">
        <v>1861</v>
      </c>
    </row>
    <row r="187" spans="1:65" s="2" customFormat="1" ht="24" customHeight="1">
      <c r="A187" s="32"/>
      <c r="B187" s="33"/>
      <c r="C187" s="195" t="s">
        <v>450</v>
      </c>
      <c r="D187" s="195" t="s">
        <v>220</v>
      </c>
      <c r="E187" s="196" t="s">
        <v>1584</v>
      </c>
      <c r="F187" s="197" t="s">
        <v>1585</v>
      </c>
      <c r="G187" s="198" t="s">
        <v>510</v>
      </c>
      <c r="H187" s="199">
        <v>1</v>
      </c>
      <c r="I187" s="200"/>
      <c r="J187" s="201">
        <f t="shared" si="10"/>
        <v>0</v>
      </c>
      <c r="K187" s="202"/>
      <c r="L187" s="37"/>
      <c r="M187" s="203" t="s">
        <v>1</v>
      </c>
      <c r="N187" s="204" t="s">
        <v>40</v>
      </c>
      <c r="O187" s="69"/>
      <c r="P187" s="205">
        <f t="shared" si="11"/>
        <v>0</v>
      </c>
      <c r="Q187" s="205">
        <v>0</v>
      </c>
      <c r="R187" s="205">
        <f t="shared" si="12"/>
        <v>0</v>
      </c>
      <c r="S187" s="205">
        <v>0</v>
      </c>
      <c r="T187" s="206">
        <f t="shared" si="1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207" t="s">
        <v>168</v>
      </c>
      <c r="AT187" s="207" t="s">
        <v>220</v>
      </c>
      <c r="AU187" s="207" t="s">
        <v>83</v>
      </c>
      <c r="AY187" s="15" t="s">
        <v>219</v>
      </c>
      <c r="BE187" s="208">
        <f t="shared" si="14"/>
        <v>0</v>
      </c>
      <c r="BF187" s="208">
        <f t="shared" si="15"/>
        <v>0</v>
      </c>
      <c r="BG187" s="208">
        <f t="shared" si="16"/>
        <v>0</v>
      </c>
      <c r="BH187" s="208">
        <f t="shared" si="17"/>
        <v>0</v>
      </c>
      <c r="BI187" s="208">
        <f t="shared" si="18"/>
        <v>0</v>
      </c>
      <c r="BJ187" s="15" t="s">
        <v>83</v>
      </c>
      <c r="BK187" s="208">
        <f t="shared" si="19"/>
        <v>0</v>
      </c>
      <c r="BL187" s="15" t="s">
        <v>168</v>
      </c>
      <c r="BM187" s="207" t="s">
        <v>1862</v>
      </c>
    </row>
    <row r="188" spans="1:65" s="2" customFormat="1" ht="16.5" customHeight="1">
      <c r="A188" s="32"/>
      <c r="B188" s="33"/>
      <c r="C188" s="231" t="s">
        <v>456</v>
      </c>
      <c r="D188" s="231" t="s">
        <v>288</v>
      </c>
      <c r="E188" s="232" t="s">
        <v>1587</v>
      </c>
      <c r="F188" s="233" t="s">
        <v>1588</v>
      </c>
      <c r="G188" s="234" t="s">
        <v>510</v>
      </c>
      <c r="H188" s="235">
        <v>1</v>
      </c>
      <c r="I188" s="236"/>
      <c r="J188" s="237">
        <f t="shared" si="10"/>
        <v>0</v>
      </c>
      <c r="K188" s="238"/>
      <c r="L188" s="239"/>
      <c r="M188" s="240" t="s">
        <v>1</v>
      </c>
      <c r="N188" s="241" t="s">
        <v>40</v>
      </c>
      <c r="O188" s="69"/>
      <c r="P188" s="205">
        <f t="shared" si="11"/>
        <v>0</v>
      </c>
      <c r="Q188" s="205">
        <v>0</v>
      </c>
      <c r="R188" s="205">
        <f t="shared" si="12"/>
        <v>0</v>
      </c>
      <c r="S188" s="205">
        <v>0</v>
      </c>
      <c r="T188" s="206">
        <f t="shared" si="1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207" t="s">
        <v>275</v>
      </c>
      <c r="AT188" s="207" t="s">
        <v>288</v>
      </c>
      <c r="AU188" s="207" t="s">
        <v>83</v>
      </c>
      <c r="AY188" s="15" t="s">
        <v>219</v>
      </c>
      <c r="BE188" s="208">
        <f t="shared" si="14"/>
        <v>0</v>
      </c>
      <c r="BF188" s="208">
        <f t="shared" si="15"/>
        <v>0</v>
      </c>
      <c r="BG188" s="208">
        <f t="shared" si="16"/>
        <v>0</v>
      </c>
      <c r="BH188" s="208">
        <f t="shared" si="17"/>
        <v>0</v>
      </c>
      <c r="BI188" s="208">
        <f t="shared" si="18"/>
        <v>0</v>
      </c>
      <c r="BJ188" s="15" t="s">
        <v>83</v>
      </c>
      <c r="BK188" s="208">
        <f t="shared" si="19"/>
        <v>0</v>
      </c>
      <c r="BL188" s="15" t="s">
        <v>168</v>
      </c>
      <c r="BM188" s="207" t="s">
        <v>1863</v>
      </c>
    </row>
    <row r="189" spans="1:65" s="2" customFormat="1" ht="16.5" customHeight="1">
      <c r="A189" s="32"/>
      <c r="B189" s="33"/>
      <c r="C189" s="195" t="s">
        <v>462</v>
      </c>
      <c r="D189" s="195" t="s">
        <v>220</v>
      </c>
      <c r="E189" s="196" t="s">
        <v>1590</v>
      </c>
      <c r="F189" s="197" t="s">
        <v>1591</v>
      </c>
      <c r="G189" s="198" t="s">
        <v>510</v>
      </c>
      <c r="H189" s="199">
        <v>1</v>
      </c>
      <c r="I189" s="200"/>
      <c r="J189" s="201">
        <f t="shared" si="10"/>
        <v>0</v>
      </c>
      <c r="K189" s="202"/>
      <c r="L189" s="37"/>
      <c r="M189" s="203" t="s">
        <v>1</v>
      </c>
      <c r="N189" s="204" t="s">
        <v>40</v>
      </c>
      <c r="O189" s="69"/>
      <c r="P189" s="205">
        <f t="shared" si="11"/>
        <v>0</v>
      </c>
      <c r="Q189" s="205">
        <v>0</v>
      </c>
      <c r="R189" s="205">
        <f t="shared" si="12"/>
        <v>0</v>
      </c>
      <c r="S189" s="205">
        <v>0</v>
      </c>
      <c r="T189" s="206">
        <f t="shared" si="1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07" t="s">
        <v>168</v>
      </c>
      <c r="AT189" s="207" t="s">
        <v>220</v>
      </c>
      <c r="AU189" s="207" t="s">
        <v>83</v>
      </c>
      <c r="AY189" s="15" t="s">
        <v>219</v>
      </c>
      <c r="BE189" s="208">
        <f t="shared" si="14"/>
        <v>0</v>
      </c>
      <c r="BF189" s="208">
        <f t="shared" si="15"/>
        <v>0</v>
      </c>
      <c r="BG189" s="208">
        <f t="shared" si="16"/>
        <v>0</v>
      </c>
      <c r="BH189" s="208">
        <f t="shared" si="17"/>
        <v>0</v>
      </c>
      <c r="BI189" s="208">
        <f t="shared" si="18"/>
        <v>0</v>
      </c>
      <c r="BJ189" s="15" t="s">
        <v>83</v>
      </c>
      <c r="BK189" s="208">
        <f t="shared" si="19"/>
        <v>0</v>
      </c>
      <c r="BL189" s="15" t="s">
        <v>168</v>
      </c>
      <c r="BM189" s="207" t="s">
        <v>1864</v>
      </c>
    </row>
    <row r="190" spans="1:65" s="2" customFormat="1" ht="16.5" customHeight="1">
      <c r="A190" s="32"/>
      <c r="B190" s="33"/>
      <c r="C190" s="231" t="s">
        <v>267</v>
      </c>
      <c r="D190" s="231" t="s">
        <v>288</v>
      </c>
      <c r="E190" s="232" t="s">
        <v>1593</v>
      </c>
      <c r="F190" s="233" t="s">
        <v>1594</v>
      </c>
      <c r="G190" s="234" t="s">
        <v>510</v>
      </c>
      <c r="H190" s="235">
        <v>1</v>
      </c>
      <c r="I190" s="236"/>
      <c r="J190" s="237">
        <f t="shared" si="10"/>
        <v>0</v>
      </c>
      <c r="K190" s="238"/>
      <c r="L190" s="239"/>
      <c r="M190" s="240" t="s">
        <v>1</v>
      </c>
      <c r="N190" s="241" t="s">
        <v>40</v>
      </c>
      <c r="O190" s="69"/>
      <c r="P190" s="205">
        <f t="shared" si="11"/>
        <v>0</v>
      </c>
      <c r="Q190" s="205">
        <v>0</v>
      </c>
      <c r="R190" s="205">
        <f t="shared" si="12"/>
        <v>0</v>
      </c>
      <c r="S190" s="205">
        <v>0</v>
      </c>
      <c r="T190" s="206">
        <f t="shared" si="1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207" t="s">
        <v>275</v>
      </c>
      <c r="AT190" s="207" t="s">
        <v>288</v>
      </c>
      <c r="AU190" s="207" t="s">
        <v>83</v>
      </c>
      <c r="AY190" s="15" t="s">
        <v>219</v>
      </c>
      <c r="BE190" s="208">
        <f t="shared" si="14"/>
        <v>0</v>
      </c>
      <c r="BF190" s="208">
        <f t="shared" si="15"/>
        <v>0</v>
      </c>
      <c r="BG190" s="208">
        <f t="shared" si="16"/>
        <v>0</v>
      </c>
      <c r="BH190" s="208">
        <f t="shared" si="17"/>
        <v>0</v>
      </c>
      <c r="BI190" s="208">
        <f t="shared" si="18"/>
        <v>0</v>
      </c>
      <c r="BJ190" s="15" t="s">
        <v>83</v>
      </c>
      <c r="BK190" s="208">
        <f t="shared" si="19"/>
        <v>0</v>
      </c>
      <c r="BL190" s="15" t="s">
        <v>168</v>
      </c>
      <c r="BM190" s="207" t="s">
        <v>1865</v>
      </c>
    </row>
    <row r="191" spans="1:65" s="2" customFormat="1" ht="24" customHeight="1">
      <c r="A191" s="32"/>
      <c r="B191" s="33"/>
      <c r="C191" s="195" t="s">
        <v>479</v>
      </c>
      <c r="D191" s="195" t="s">
        <v>220</v>
      </c>
      <c r="E191" s="196" t="s">
        <v>1596</v>
      </c>
      <c r="F191" s="197" t="s">
        <v>1597</v>
      </c>
      <c r="G191" s="198" t="s">
        <v>510</v>
      </c>
      <c r="H191" s="199">
        <v>1</v>
      </c>
      <c r="I191" s="200"/>
      <c r="J191" s="201">
        <f t="shared" si="10"/>
        <v>0</v>
      </c>
      <c r="K191" s="202"/>
      <c r="L191" s="37"/>
      <c r="M191" s="203" t="s">
        <v>1</v>
      </c>
      <c r="N191" s="204" t="s">
        <v>40</v>
      </c>
      <c r="O191" s="69"/>
      <c r="P191" s="205">
        <f t="shared" si="11"/>
        <v>0</v>
      </c>
      <c r="Q191" s="205">
        <v>0</v>
      </c>
      <c r="R191" s="205">
        <f t="shared" si="12"/>
        <v>0</v>
      </c>
      <c r="S191" s="205">
        <v>0</v>
      </c>
      <c r="T191" s="206">
        <f t="shared" si="1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207" t="s">
        <v>168</v>
      </c>
      <c r="AT191" s="207" t="s">
        <v>220</v>
      </c>
      <c r="AU191" s="207" t="s">
        <v>83</v>
      </c>
      <c r="AY191" s="15" t="s">
        <v>219</v>
      </c>
      <c r="BE191" s="208">
        <f t="shared" si="14"/>
        <v>0</v>
      </c>
      <c r="BF191" s="208">
        <f t="shared" si="15"/>
        <v>0</v>
      </c>
      <c r="BG191" s="208">
        <f t="shared" si="16"/>
        <v>0</v>
      </c>
      <c r="BH191" s="208">
        <f t="shared" si="17"/>
        <v>0</v>
      </c>
      <c r="BI191" s="208">
        <f t="shared" si="18"/>
        <v>0</v>
      </c>
      <c r="BJ191" s="15" t="s">
        <v>83</v>
      </c>
      <c r="BK191" s="208">
        <f t="shared" si="19"/>
        <v>0</v>
      </c>
      <c r="BL191" s="15" t="s">
        <v>168</v>
      </c>
      <c r="BM191" s="207" t="s">
        <v>1866</v>
      </c>
    </row>
    <row r="192" spans="1:65" s="2" customFormat="1" ht="16.5" customHeight="1">
      <c r="A192" s="32"/>
      <c r="B192" s="33"/>
      <c r="C192" s="231" t="s">
        <v>166</v>
      </c>
      <c r="D192" s="231" t="s">
        <v>288</v>
      </c>
      <c r="E192" s="232" t="s">
        <v>1599</v>
      </c>
      <c r="F192" s="233" t="s">
        <v>1600</v>
      </c>
      <c r="G192" s="234" t="s">
        <v>510</v>
      </c>
      <c r="H192" s="235">
        <v>1</v>
      </c>
      <c r="I192" s="236"/>
      <c r="J192" s="237">
        <f t="shared" si="10"/>
        <v>0</v>
      </c>
      <c r="K192" s="238"/>
      <c r="L192" s="239"/>
      <c r="M192" s="240" t="s">
        <v>1</v>
      </c>
      <c r="N192" s="241" t="s">
        <v>40</v>
      </c>
      <c r="O192" s="69"/>
      <c r="P192" s="205">
        <f t="shared" si="11"/>
        <v>0</v>
      </c>
      <c r="Q192" s="205">
        <v>0</v>
      </c>
      <c r="R192" s="205">
        <f t="shared" si="12"/>
        <v>0</v>
      </c>
      <c r="S192" s="205">
        <v>0</v>
      </c>
      <c r="T192" s="206">
        <f t="shared" si="1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207" t="s">
        <v>275</v>
      </c>
      <c r="AT192" s="207" t="s">
        <v>288</v>
      </c>
      <c r="AU192" s="207" t="s">
        <v>83</v>
      </c>
      <c r="AY192" s="15" t="s">
        <v>219</v>
      </c>
      <c r="BE192" s="208">
        <f t="shared" si="14"/>
        <v>0</v>
      </c>
      <c r="BF192" s="208">
        <f t="shared" si="15"/>
        <v>0</v>
      </c>
      <c r="BG192" s="208">
        <f t="shared" si="16"/>
        <v>0</v>
      </c>
      <c r="BH192" s="208">
        <f t="shared" si="17"/>
        <v>0</v>
      </c>
      <c r="BI192" s="208">
        <f t="shared" si="18"/>
        <v>0</v>
      </c>
      <c r="BJ192" s="15" t="s">
        <v>83</v>
      </c>
      <c r="BK192" s="208">
        <f t="shared" si="19"/>
        <v>0</v>
      </c>
      <c r="BL192" s="15" t="s">
        <v>168</v>
      </c>
      <c r="BM192" s="207" t="s">
        <v>1867</v>
      </c>
    </row>
    <row r="193" spans="1:65" s="2" customFormat="1" ht="24" customHeight="1">
      <c r="A193" s="32"/>
      <c r="B193" s="33"/>
      <c r="C193" s="195" t="s">
        <v>490</v>
      </c>
      <c r="D193" s="195" t="s">
        <v>220</v>
      </c>
      <c r="E193" s="196" t="s">
        <v>1602</v>
      </c>
      <c r="F193" s="197" t="s">
        <v>1603</v>
      </c>
      <c r="G193" s="198" t="s">
        <v>288</v>
      </c>
      <c r="H193" s="199">
        <v>48.4</v>
      </c>
      <c r="I193" s="200"/>
      <c r="J193" s="201">
        <f t="shared" si="10"/>
        <v>0</v>
      </c>
      <c r="K193" s="202"/>
      <c r="L193" s="37"/>
      <c r="M193" s="203" t="s">
        <v>1</v>
      </c>
      <c r="N193" s="204" t="s">
        <v>40</v>
      </c>
      <c r="O193" s="69"/>
      <c r="P193" s="205">
        <f t="shared" si="11"/>
        <v>0</v>
      </c>
      <c r="Q193" s="205">
        <v>0</v>
      </c>
      <c r="R193" s="205">
        <f t="shared" si="12"/>
        <v>0</v>
      </c>
      <c r="S193" s="205">
        <v>0</v>
      </c>
      <c r="T193" s="206">
        <f t="shared" si="1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207" t="s">
        <v>168</v>
      </c>
      <c r="AT193" s="207" t="s">
        <v>220</v>
      </c>
      <c r="AU193" s="207" t="s">
        <v>83</v>
      </c>
      <c r="AY193" s="15" t="s">
        <v>219</v>
      </c>
      <c r="BE193" s="208">
        <f t="shared" si="14"/>
        <v>0</v>
      </c>
      <c r="BF193" s="208">
        <f t="shared" si="15"/>
        <v>0</v>
      </c>
      <c r="BG193" s="208">
        <f t="shared" si="16"/>
        <v>0</v>
      </c>
      <c r="BH193" s="208">
        <f t="shared" si="17"/>
        <v>0</v>
      </c>
      <c r="BI193" s="208">
        <f t="shared" si="18"/>
        <v>0</v>
      </c>
      <c r="BJ193" s="15" t="s">
        <v>83</v>
      </c>
      <c r="BK193" s="208">
        <f t="shared" si="19"/>
        <v>0</v>
      </c>
      <c r="BL193" s="15" t="s">
        <v>168</v>
      </c>
      <c r="BM193" s="207" t="s">
        <v>1868</v>
      </c>
    </row>
    <row r="194" spans="1:65" s="2" customFormat="1" ht="24" customHeight="1">
      <c r="A194" s="32"/>
      <c r="B194" s="33"/>
      <c r="C194" s="195" t="s">
        <v>146</v>
      </c>
      <c r="D194" s="195" t="s">
        <v>220</v>
      </c>
      <c r="E194" s="196" t="s">
        <v>1605</v>
      </c>
      <c r="F194" s="197" t="s">
        <v>1606</v>
      </c>
      <c r="G194" s="198" t="s">
        <v>510</v>
      </c>
      <c r="H194" s="199">
        <v>2</v>
      </c>
      <c r="I194" s="200"/>
      <c r="J194" s="201">
        <f t="shared" si="10"/>
        <v>0</v>
      </c>
      <c r="K194" s="202"/>
      <c r="L194" s="37"/>
      <c r="M194" s="203" t="s">
        <v>1</v>
      </c>
      <c r="N194" s="204" t="s">
        <v>40</v>
      </c>
      <c r="O194" s="69"/>
      <c r="P194" s="205">
        <f t="shared" si="11"/>
        <v>0</v>
      </c>
      <c r="Q194" s="205">
        <v>0</v>
      </c>
      <c r="R194" s="205">
        <f t="shared" si="12"/>
        <v>0</v>
      </c>
      <c r="S194" s="205">
        <v>0</v>
      </c>
      <c r="T194" s="206">
        <f t="shared" si="1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207" t="s">
        <v>168</v>
      </c>
      <c r="AT194" s="207" t="s">
        <v>220</v>
      </c>
      <c r="AU194" s="207" t="s">
        <v>83</v>
      </c>
      <c r="AY194" s="15" t="s">
        <v>219</v>
      </c>
      <c r="BE194" s="208">
        <f t="shared" si="14"/>
        <v>0</v>
      </c>
      <c r="BF194" s="208">
        <f t="shared" si="15"/>
        <v>0</v>
      </c>
      <c r="BG194" s="208">
        <f t="shared" si="16"/>
        <v>0</v>
      </c>
      <c r="BH194" s="208">
        <f t="shared" si="17"/>
        <v>0</v>
      </c>
      <c r="BI194" s="208">
        <f t="shared" si="18"/>
        <v>0</v>
      </c>
      <c r="BJ194" s="15" t="s">
        <v>83</v>
      </c>
      <c r="BK194" s="208">
        <f t="shared" si="19"/>
        <v>0</v>
      </c>
      <c r="BL194" s="15" t="s">
        <v>168</v>
      </c>
      <c r="BM194" s="207" t="s">
        <v>1869</v>
      </c>
    </row>
    <row r="195" spans="1:65" s="2" customFormat="1" ht="16.5" customHeight="1">
      <c r="A195" s="32"/>
      <c r="B195" s="33"/>
      <c r="C195" s="195" t="s">
        <v>501</v>
      </c>
      <c r="D195" s="195" t="s">
        <v>220</v>
      </c>
      <c r="E195" s="196" t="s">
        <v>1608</v>
      </c>
      <c r="F195" s="197" t="s">
        <v>1609</v>
      </c>
      <c r="G195" s="198" t="s">
        <v>510</v>
      </c>
      <c r="H195" s="199">
        <v>0</v>
      </c>
      <c r="I195" s="200"/>
      <c r="J195" s="201">
        <f t="shared" si="10"/>
        <v>0</v>
      </c>
      <c r="K195" s="202"/>
      <c r="L195" s="37"/>
      <c r="M195" s="203" t="s">
        <v>1</v>
      </c>
      <c r="N195" s="204" t="s">
        <v>40</v>
      </c>
      <c r="O195" s="69"/>
      <c r="P195" s="205">
        <f t="shared" si="11"/>
        <v>0</v>
      </c>
      <c r="Q195" s="205">
        <v>0</v>
      </c>
      <c r="R195" s="205">
        <f t="shared" si="12"/>
        <v>0</v>
      </c>
      <c r="S195" s="205">
        <v>0</v>
      </c>
      <c r="T195" s="206">
        <f t="shared" si="1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207" t="s">
        <v>168</v>
      </c>
      <c r="AT195" s="207" t="s">
        <v>220</v>
      </c>
      <c r="AU195" s="207" t="s">
        <v>83</v>
      </c>
      <c r="AY195" s="15" t="s">
        <v>219</v>
      </c>
      <c r="BE195" s="208">
        <f t="shared" si="14"/>
        <v>0</v>
      </c>
      <c r="BF195" s="208">
        <f t="shared" si="15"/>
        <v>0</v>
      </c>
      <c r="BG195" s="208">
        <f t="shared" si="16"/>
        <v>0</v>
      </c>
      <c r="BH195" s="208">
        <f t="shared" si="17"/>
        <v>0</v>
      </c>
      <c r="BI195" s="208">
        <f t="shared" si="18"/>
        <v>0</v>
      </c>
      <c r="BJ195" s="15" t="s">
        <v>83</v>
      </c>
      <c r="BK195" s="208">
        <f t="shared" si="19"/>
        <v>0</v>
      </c>
      <c r="BL195" s="15" t="s">
        <v>168</v>
      </c>
      <c r="BM195" s="207" t="s">
        <v>1870</v>
      </c>
    </row>
    <row r="196" spans="1:65" s="2" customFormat="1" ht="24" customHeight="1">
      <c r="A196" s="32"/>
      <c r="B196" s="33"/>
      <c r="C196" s="195" t="s">
        <v>507</v>
      </c>
      <c r="D196" s="195" t="s">
        <v>220</v>
      </c>
      <c r="E196" s="196" t="s">
        <v>1611</v>
      </c>
      <c r="F196" s="197" t="s">
        <v>1612</v>
      </c>
      <c r="G196" s="198" t="s">
        <v>510</v>
      </c>
      <c r="H196" s="199">
        <v>2</v>
      </c>
      <c r="I196" s="200"/>
      <c r="J196" s="201">
        <f t="shared" si="10"/>
        <v>0</v>
      </c>
      <c r="K196" s="202"/>
      <c r="L196" s="37"/>
      <c r="M196" s="203" t="s">
        <v>1</v>
      </c>
      <c r="N196" s="204" t="s">
        <v>40</v>
      </c>
      <c r="O196" s="69"/>
      <c r="P196" s="205">
        <f t="shared" si="11"/>
        <v>0</v>
      </c>
      <c r="Q196" s="205">
        <v>0</v>
      </c>
      <c r="R196" s="205">
        <f t="shared" si="12"/>
        <v>0</v>
      </c>
      <c r="S196" s="205">
        <v>0</v>
      </c>
      <c r="T196" s="206">
        <f t="shared" si="1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207" t="s">
        <v>168</v>
      </c>
      <c r="AT196" s="207" t="s">
        <v>220</v>
      </c>
      <c r="AU196" s="207" t="s">
        <v>83</v>
      </c>
      <c r="AY196" s="15" t="s">
        <v>219</v>
      </c>
      <c r="BE196" s="208">
        <f t="shared" si="14"/>
        <v>0</v>
      </c>
      <c r="BF196" s="208">
        <f t="shared" si="15"/>
        <v>0</v>
      </c>
      <c r="BG196" s="208">
        <f t="shared" si="16"/>
        <v>0</v>
      </c>
      <c r="BH196" s="208">
        <f t="shared" si="17"/>
        <v>0</v>
      </c>
      <c r="BI196" s="208">
        <f t="shared" si="18"/>
        <v>0</v>
      </c>
      <c r="BJ196" s="15" t="s">
        <v>83</v>
      </c>
      <c r="BK196" s="208">
        <f t="shared" si="19"/>
        <v>0</v>
      </c>
      <c r="BL196" s="15" t="s">
        <v>168</v>
      </c>
      <c r="BM196" s="207" t="s">
        <v>1871</v>
      </c>
    </row>
    <row r="197" spans="1:65" s="2" customFormat="1" ht="16.5" customHeight="1">
      <c r="A197" s="32"/>
      <c r="B197" s="33"/>
      <c r="C197" s="231" t="s">
        <v>514</v>
      </c>
      <c r="D197" s="231" t="s">
        <v>288</v>
      </c>
      <c r="E197" s="232" t="s">
        <v>1614</v>
      </c>
      <c r="F197" s="233" t="s">
        <v>1615</v>
      </c>
      <c r="G197" s="234" t="s">
        <v>510</v>
      </c>
      <c r="H197" s="235">
        <v>2</v>
      </c>
      <c r="I197" s="236"/>
      <c r="J197" s="237">
        <f t="shared" si="10"/>
        <v>0</v>
      </c>
      <c r="K197" s="238"/>
      <c r="L197" s="239"/>
      <c r="M197" s="240" t="s">
        <v>1</v>
      </c>
      <c r="N197" s="241" t="s">
        <v>40</v>
      </c>
      <c r="O197" s="69"/>
      <c r="P197" s="205">
        <f t="shared" si="11"/>
        <v>0</v>
      </c>
      <c r="Q197" s="205">
        <v>0</v>
      </c>
      <c r="R197" s="205">
        <f t="shared" si="12"/>
        <v>0</v>
      </c>
      <c r="S197" s="205">
        <v>0</v>
      </c>
      <c r="T197" s="206">
        <f t="shared" si="1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207" t="s">
        <v>275</v>
      </c>
      <c r="AT197" s="207" t="s">
        <v>288</v>
      </c>
      <c r="AU197" s="207" t="s">
        <v>83</v>
      </c>
      <c r="AY197" s="15" t="s">
        <v>219</v>
      </c>
      <c r="BE197" s="208">
        <f t="shared" si="14"/>
        <v>0</v>
      </c>
      <c r="BF197" s="208">
        <f t="shared" si="15"/>
        <v>0</v>
      </c>
      <c r="BG197" s="208">
        <f t="shared" si="16"/>
        <v>0</v>
      </c>
      <c r="BH197" s="208">
        <f t="shared" si="17"/>
        <v>0</v>
      </c>
      <c r="BI197" s="208">
        <f t="shared" si="18"/>
        <v>0</v>
      </c>
      <c r="BJ197" s="15" t="s">
        <v>83</v>
      </c>
      <c r="BK197" s="208">
        <f t="shared" si="19"/>
        <v>0</v>
      </c>
      <c r="BL197" s="15" t="s">
        <v>168</v>
      </c>
      <c r="BM197" s="207" t="s">
        <v>1872</v>
      </c>
    </row>
    <row r="198" spans="1:65" s="2" customFormat="1" ht="16.5" customHeight="1">
      <c r="A198" s="32"/>
      <c r="B198" s="33"/>
      <c r="C198" s="195" t="s">
        <v>162</v>
      </c>
      <c r="D198" s="195" t="s">
        <v>220</v>
      </c>
      <c r="E198" s="196" t="s">
        <v>1617</v>
      </c>
      <c r="F198" s="197" t="s">
        <v>1618</v>
      </c>
      <c r="G198" s="198" t="s">
        <v>288</v>
      </c>
      <c r="H198" s="199">
        <v>48.4</v>
      </c>
      <c r="I198" s="200"/>
      <c r="J198" s="201">
        <f t="shared" si="10"/>
        <v>0</v>
      </c>
      <c r="K198" s="202"/>
      <c r="L198" s="37"/>
      <c r="M198" s="203" t="s">
        <v>1</v>
      </c>
      <c r="N198" s="204" t="s">
        <v>40</v>
      </c>
      <c r="O198" s="69"/>
      <c r="P198" s="205">
        <f t="shared" si="11"/>
        <v>0</v>
      </c>
      <c r="Q198" s="205">
        <v>0</v>
      </c>
      <c r="R198" s="205">
        <f t="shared" si="12"/>
        <v>0</v>
      </c>
      <c r="S198" s="205">
        <v>0</v>
      </c>
      <c r="T198" s="206">
        <f t="shared" si="1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207" t="s">
        <v>168</v>
      </c>
      <c r="AT198" s="207" t="s">
        <v>220</v>
      </c>
      <c r="AU198" s="207" t="s">
        <v>83</v>
      </c>
      <c r="AY198" s="15" t="s">
        <v>219</v>
      </c>
      <c r="BE198" s="208">
        <f t="shared" si="14"/>
        <v>0</v>
      </c>
      <c r="BF198" s="208">
        <f t="shared" si="15"/>
        <v>0</v>
      </c>
      <c r="BG198" s="208">
        <f t="shared" si="16"/>
        <v>0</v>
      </c>
      <c r="BH198" s="208">
        <f t="shared" si="17"/>
        <v>0</v>
      </c>
      <c r="BI198" s="208">
        <f t="shared" si="18"/>
        <v>0</v>
      </c>
      <c r="BJ198" s="15" t="s">
        <v>83</v>
      </c>
      <c r="BK198" s="208">
        <f t="shared" si="19"/>
        <v>0</v>
      </c>
      <c r="BL198" s="15" t="s">
        <v>168</v>
      </c>
      <c r="BM198" s="207" t="s">
        <v>1873</v>
      </c>
    </row>
    <row r="199" spans="1:65" s="11" customFormat="1" ht="25.9" customHeight="1">
      <c r="B199" s="181"/>
      <c r="C199" s="182"/>
      <c r="D199" s="183" t="s">
        <v>74</v>
      </c>
      <c r="E199" s="184" t="s">
        <v>285</v>
      </c>
      <c r="F199" s="184" t="s">
        <v>1620</v>
      </c>
      <c r="G199" s="182"/>
      <c r="H199" s="182"/>
      <c r="I199" s="185"/>
      <c r="J199" s="186">
        <f>BK199</f>
        <v>0</v>
      </c>
      <c r="K199" s="182"/>
      <c r="L199" s="187"/>
      <c r="M199" s="188"/>
      <c r="N199" s="189"/>
      <c r="O199" s="189"/>
      <c r="P199" s="190">
        <f>SUM(P200:P206)</f>
        <v>0</v>
      </c>
      <c r="Q199" s="189"/>
      <c r="R199" s="190">
        <f>SUM(R200:R206)</f>
        <v>0</v>
      </c>
      <c r="S199" s="189"/>
      <c r="T199" s="191">
        <f>SUM(T200:T206)</f>
        <v>0</v>
      </c>
      <c r="AR199" s="192" t="s">
        <v>168</v>
      </c>
      <c r="AT199" s="193" t="s">
        <v>74</v>
      </c>
      <c r="AU199" s="193" t="s">
        <v>75</v>
      </c>
      <c r="AY199" s="192" t="s">
        <v>219</v>
      </c>
      <c r="BK199" s="194">
        <f>SUM(BK200:BK206)</f>
        <v>0</v>
      </c>
    </row>
    <row r="200" spans="1:65" s="2" customFormat="1" ht="24" customHeight="1">
      <c r="A200" s="32"/>
      <c r="B200" s="33"/>
      <c r="C200" s="195" t="s">
        <v>525</v>
      </c>
      <c r="D200" s="195" t="s">
        <v>220</v>
      </c>
      <c r="E200" s="196" t="s">
        <v>1621</v>
      </c>
      <c r="F200" s="197" t="s">
        <v>1622</v>
      </c>
      <c r="G200" s="198" t="s">
        <v>288</v>
      </c>
      <c r="H200" s="199">
        <v>40</v>
      </c>
      <c r="I200" s="200"/>
      <c r="J200" s="201">
        <f>ROUND(I200*H200,2)</f>
        <v>0</v>
      </c>
      <c r="K200" s="202"/>
      <c r="L200" s="37"/>
      <c r="M200" s="203" t="s">
        <v>1</v>
      </c>
      <c r="N200" s="204" t="s">
        <v>40</v>
      </c>
      <c r="O200" s="69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207" t="s">
        <v>168</v>
      </c>
      <c r="AT200" s="207" t="s">
        <v>220</v>
      </c>
      <c r="AU200" s="207" t="s">
        <v>83</v>
      </c>
      <c r="AY200" s="15" t="s">
        <v>219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5" t="s">
        <v>83</v>
      </c>
      <c r="BK200" s="208">
        <f>ROUND(I200*H200,2)</f>
        <v>0</v>
      </c>
      <c r="BL200" s="15" t="s">
        <v>168</v>
      </c>
      <c r="BM200" s="207" t="s">
        <v>1874</v>
      </c>
    </row>
    <row r="201" spans="1:65" s="12" customFormat="1" ht="11.25">
      <c r="B201" s="209"/>
      <c r="C201" s="210"/>
      <c r="D201" s="211" t="s">
        <v>225</v>
      </c>
      <c r="E201" s="212" t="s">
        <v>529</v>
      </c>
      <c r="F201" s="213" t="s">
        <v>1720</v>
      </c>
      <c r="G201" s="210"/>
      <c r="H201" s="214">
        <v>40</v>
      </c>
      <c r="I201" s="215"/>
      <c r="J201" s="210"/>
      <c r="K201" s="210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225</v>
      </c>
      <c r="AU201" s="220" t="s">
        <v>83</v>
      </c>
      <c r="AV201" s="12" t="s">
        <v>106</v>
      </c>
      <c r="AW201" s="12" t="s">
        <v>32</v>
      </c>
      <c r="AX201" s="12" t="s">
        <v>75</v>
      </c>
      <c r="AY201" s="220" t="s">
        <v>219</v>
      </c>
    </row>
    <row r="202" spans="1:65" s="12" customFormat="1" ht="11.25">
      <c r="B202" s="209"/>
      <c r="C202" s="210"/>
      <c r="D202" s="211" t="s">
        <v>225</v>
      </c>
      <c r="E202" s="212" t="s">
        <v>1875</v>
      </c>
      <c r="F202" s="213" t="s">
        <v>1876</v>
      </c>
      <c r="G202" s="210"/>
      <c r="H202" s="214">
        <v>40</v>
      </c>
      <c r="I202" s="215"/>
      <c r="J202" s="210"/>
      <c r="K202" s="210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225</v>
      </c>
      <c r="AU202" s="220" t="s">
        <v>83</v>
      </c>
      <c r="AV202" s="12" t="s">
        <v>106</v>
      </c>
      <c r="AW202" s="12" t="s">
        <v>32</v>
      </c>
      <c r="AX202" s="12" t="s">
        <v>83</v>
      </c>
      <c r="AY202" s="220" t="s">
        <v>219</v>
      </c>
    </row>
    <row r="203" spans="1:65" s="2" customFormat="1" ht="16.5" customHeight="1">
      <c r="A203" s="32"/>
      <c r="B203" s="33"/>
      <c r="C203" s="231" t="s">
        <v>531</v>
      </c>
      <c r="D203" s="231" t="s">
        <v>288</v>
      </c>
      <c r="E203" s="232" t="s">
        <v>1624</v>
      </c>
      <c r="F203" s="233" t="s">
        <v>1625</v>
      </c>
      <c r="G203" s="234" t="s">
        <v>510</v>
      </c>
      <c r="H203" s="235">
        <v>40</v>
      </c>
      <c r="I203" s="236"/>
      <c r="J203" s="237">
        <f>ROUND(I203*H203,2)</f>
        <v>0</v>
      </c>
      <c r="K203" s="238"/>
      <c r="L203" s="239"/>
      <c r="M203" s="240" t="s">
        <v>1</v>
      </c>
      <c r="N203" s="241" t="s">
        <v>40</v>
      </c>
      <c r="O203" s="69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207" t="s">
        <v>275</v>
      </c>
      <c r="AT203" s="207" t="s">
        <v>288</v>
      </c>
      <c r="AU203" s="207" t="s">
        <v>83</v>
      </c>
      <c r="AY203" s="15" t="s">
        <v>219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5" t="s">
        <v>83</v>
      </c>
      <c r="BK203" s="208">
        <f>ROUND(I203*H203,2)</f>
        <v>0</v>
      </c>
      <c r="BL203" s="15" t="s">
        <v>168</v>
      </c>
      <c r="BM203" s="207" t="s">
        <v>1877</v>
      </c>
    </row>
    <row r="204" spans="1:65" s="2" customFormat="1" ht="16.5" customHeight="1">
      <c r="A204" s="32"/>
      <c r="B204" s="33"/>
      <c r="C204" s="231" t="s">
        <v>536</v>
      </c>
      <c r="D204" s="231" t="s">
        <v>288</v>
      </c>
      <c r="E204" s="232" t="s">
        <v>1627</v>
      </c>
      <c r="F204" s="233" t="s">
        <v>1628</v>
      </c>
      <c r="G204" s="234" t="s">
        <v>510</v>
      </c>
      <c r="H204" s="235">
        <v>80</v>
      </c>
      <c r="I204" s="236"/>
      <c r="J204" s="237">
        <f>ROUND(I204*H204,2)</f>
        <v>0</v>
      </c>
      <c r="K204" s="238"/>
      <c r="L204" s="239"/>
      <c r="M204" s="240" t="s">
        <v>1</v>
      </c>
      <c r="N204" s="241" t="s">
        <v>40</v>
      </c>
      <c r="O204" s="69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207" t="s">
        <v>275</v>
      </c>
      <c r="AT204" s="207" t="s">
        <v>288</v>
      </c>
      <c r="AU204" s="207" t="s">
        <v>83</v>
      </c>
      <c r="AY204" s="15" t="s">
        <v>219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5" t="s">
        <v>83</v>
      </c>
      <c r="BK204" s="208">
        <f>ROUND(I204*H204,2)</f>
        <v>0</v>
      </c>
      <c r="BL204" s="15" t="s">
        <v>168</v>
      </c>
      <c r="BM204" s="207" t="s">
        <v>1878</v>
      </c>
    </row>
    <row r="205" spans="1:65" s="12" customFormat="1" ht="11.25">
      <c r="B205" s="209"/>
      <c r="C205" s="210"/>
      <c r="D205" s="211" t="s">
        <v>225</v>
      </c>
      <c r="E205" s="212" t="s">
        <v>542</v>
      </c>
      <c r="F205" s="213" t="s">
        <v>1725</v>
      </c>
      <c r="G205" s="210"/>
      <c r="H205" s="214">
        <v>80</v>
      </c>
      <c r="I205" s="215"/>
      <c r="J205" s="210"/>
      <c r="K205" s="210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225</v>
      </c>
      <c r="AU205" s="220" t="s">
        <v>83</v>
      </c>
      <c r="AV205" s="12" t="s">
        <v>106</v>
      </c>
      <c r="AW205" s="12" t="s">
        <v>32</v>
      </c>
      <c r="AX205" s="12" t="s">
        <v>75</v>
      </c>
      <c r="AY205" s="220" t="s">
        <v>219</v>
      </c>
    </row>
    <row r="206" spans="1:65" s="12" customFormat="1" ht="11.25">
      <c r="B206" s="209"/>
      <c r="C206" s="210"/>
      <c r="D206" s="211" t="s">
        <v>225</v>
      </c>
      <c r="E206" s="212" t="s">
        <v>1721</v>
      </c>
      <c r="F206" s="213" t="s">
        <v>1722</v>
      </c>
      <c r="G206" s="210"/>
      <c r="H206" s="214">
        <v>80</v>
      </c>
      <c r="I206" s="215"/>
      <c r="J206" s="210"/>
      <c r="K206" s="210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225</v>
      </c>
      <c r="AU206" s="220" t="s">
        <v>83</v>
      </c>
      <c r="AV206" s="12" t="s">
        <v>106</v>
      </c>
      <c r="AW206" s="12" t="s">
        <v>32</v>
      </c>
      <c r="AX206" s="12" t="s">
        <v>83</v>
      </c>
      <c r="AY206" s="220" t="s">
        <v>219</v>
      </c>
    </row>
    <row r="207" spans="1:65" s="11" customFormat="1" ht="25.9" customHeight="1">
      <c r="B207" s="181"/>
      <c r="C207" s="182"/>
      <c r="D207" s="183" t="s">
        <v>74</v>
      </c>
      <c r="E207" s="184" t="s">
        <v>846</v>
      </c>
      <c r="F207" s="184" t="s">
        <v>1879</v>
      </c>
      <c r="G207" s="182"/>
      <c r="H207" s="182"/>
      <c r="I207" s="185"/>
      <c r="J207" s="186">
        <f>BK207</f>
        <v>0</v>
      </c>
      <c r="K207" s="182"/>
      <c r="L207" s="187"/>
      <c r="M207" s="188"/>
      <c r="N207" s="189"/>
      <c r="O207" s="189"/>
      <c r="P207" s="190">
        <f>SUM(P208:P209)</f>
        <v>0</v>
      </c>
      <c r="Q207" s="189"/>
      <c r="R207" s="190">
        <f>SUM(R208:R209)</f>
        <v>0</v>
      </c>
      <c r="S207" s="189"/>
      <c r="T207" s="191">
        <f>SUM(T208:T209)</f>
        <v>0</v>
      </c>
      <c r="AR207" s="192" t="s">
        <v>168</v>
      </c>
      <c r="AT207" s="193" t="s">
        <v>74</v>
      </c>
      <c r="AU207" s="193" t="s">
        <v>75</v>
      </c>
      <c r="AY207" s="192" t="s">
        <v>219</v>
      </c>
      <c r="BK207" s="194">
        <f>SUM(BK208:BK209)</f>
        <v>0</v>
      </c>
    </row>
    <row r="208" spans="1:65" s="2" customFormat="1" ht="24" customHeight="1">
      <c r="A208" s="32"/>
      <c r="B208" s="33"/>
      <c r="C208" s="195" t="s">
        <v>543</v>
      </c>
      <c r="D208" s="195" t="s">
        <v>220</v>
      </c>
      <c r="E208" s="196" t="s">
        <v>1633</v>
      </c>
      <c r="F208" s="197" t="s">
        <v>1634</v>
      </c>
      <c r="G208" s="198" t="s">
        <v>223</v>
      </c>
      <c r="H208" s="199">
        <v>40.5</v>
      </c>
      <c r="I208" s="200"/>
      <c r="J208" s="201">
        <f>ROUND(I208*H208,2)</f>
        <v>0</v>
      </c>
      <c r="K208" s="202"/>
      <c r="L208" s="37"/>
      <c r="M208" s="203" t="s">
        <v>1</v>
      </c>
      <c r="N208" s="204" t="s">
        <v>40</v>
      </c>
      <c r="O208" s="69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207" t="s">
        <v>168</v>
      </c>
      <c r="AT208" s="207" t="s">
        <v>220</v>
      </c>
      <c r="AU208" s="207" t="s">
        <v>83</v>
      </c>
      <c r="AY208" s="15" t="s">
        <v>219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5" t="s">
        <v>83</v>
      </c>
      <c r="BK208" s="208">
        <f>ROUND(I208*H208,2)</f>
        <v>0</v>
      </c>
      <c r="BL208" s="15" t="s">
        <v>168</v>
      </c>
      <c r="BM208" s="207" t="s">
        <v>1880</v>
      </c>
    </row>
    <row r="209" spans="1:65" s="12" customFormat="1" ht="11.25">
      <c r="B209" s="209"/>
      <c r="C209" s="210"/>
      <c r="D209" s="211" t="s">
        <v>225</v>
      </c>
      <c r="E209" s="212" t="s">
        <v>547</v>
      </c>
      <c r="F209" s="213" t="s">
        <v>1857</v>
      </c>
      <c r="G209" s="210"/>
      <c r="H209" s="214">
        <v>40.5</v>
      </c>
      <c r="I209" s="215"/>
      <c r="J209" s="210"/>
      <c r="K209" s="210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225</v>
      </c>
      <c r="AU209" s="220" t="s">
        <v>83</v>
      </c>
      <c r="AV209" s="12" t="s">
        <v>106</v>
      </c>
      <c r="AW209" s="12" t="s">
        <v>32</v>
      </c>
      <c r="AX209" s="12" t="s">
        <v>83</v>
      </c>
      <c r="AY209" s="220" t="s">
        <v>219</v>
      </c>
    </row>
    <row r="210" spans="1:65" s="11" customFormat="1" ht="25.9" customHeight="1">
      <c r="B210" s="181"/>
      <c r="C210" s="182"/>
      <c r="D210" s="183" t="s">
        <v>74</v>
      </c>
      <c r="E210" s="184" t="s">
        <v>1315</v>
      </c>
      <c r="F210" s="184" t="s">
        <v>1316</v>
      </c>
      <c r="G210" s="182"/>
      <c r="H210" s="182"/>
      <c r="I210" s="185"/>
      <c r="J210" s="186">
        <f>BK210</f>
        <v>0</v>
      </c>
      <c r="K210" s="182"/>
      <c r="L210" s="187"/>
      <c r="M210" s="188"/>
      <c r="N210" s="189"/>
      <c r="O210" s="189"/>
      <c r="P210" s="190">
        <f>SUM(P211:P218)</f>
        <v>0</v>
      </c>
      <c r="Q210" s="189"/>
      <c r="R210" s="190">
        <f>SUM(R211:R218)</f>
        <v>0</v>
      </c>
      <c r="S210" s="189"/>
      <c r="T210" s="191">
        <f>SUM(T211:T218)</f>
        <v>0</v>
      </c>
      <c r="AR210" s="192" t="s">
        <v>168</v>
      </c>
      <c r="AT210" s="193" t="s">
        <v>74</v>
      </c>
      <c r="AU210" s="193" t="s">
        <v>75</v>
      </c>
      <c r="AY210" s="192" t="s">
        <v>219</v>
      </c>
      <c r="BK210" s="194">
        <f>SUM(BK211:BK218)</f>
        <v>0</v>
      </c>
    </row>
    <row r="211" spans="1:65" s="2" customFormat="1" ht="16.5" customHeight="1">
      <c r="A211" s="32"/>
      <c r="B211" s="33"/>
      <c r="C211" s="195" t="s">
        <v>550</v>
      </c>
      <c r="D211" s="195" t="s">
        <v>220</v>
      </c>
      <c r="E211" s="196" t="s">
        <v>1318</v>
      </c>
      <c r="F211" s="197" t="s">
        <v>1636</v>
      </c>
      <c r="G211" s="198" t="s">
        <v>412</v>
      </c>
      <c r="H211" s="199">
        <v>27.5</v>
      </c>
      <c r="I211" s="200"/>
      <c r="J211" s="201">
        <f>ROUND(I211*H211,2)</f>
        <v>0</v>
      </c>
      <c r="K211" s="202"/>
      <c r="L211" s="37"/>
      <c r="M211" s="203" t="s">
        <v>1</v>
      </c>
      <c r="N211" s="204" t="s">
        <v>40</v>
      </c>
      <c r="O211" s="69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207" t="s">
        <v>168</v>
      </c>
      <c r="AT211" s="207" t="s">
        <v>220</v>
      </c>
      <c r="AU211" s="207" t="s">
        <v>83</v>
      </c>
      <c r="AY211" s="15" t="s">
        <v>219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5" t="s">
        <v>83</v>
      </c>
      <c r="BK211" s="208">
        <f>ROUND(I211*H211,2)</f>
        <v>0</v>
      </c>
      <c r="BL211" s="15" t="s">
        <v>168</v>
      </c>
      <c r="BM211" s="207" t="s">
        <v>1881</v>
      </c>
    </row>
    <row r="212" spans="1:65" s="12" customFormat="1" ht="11.25">
      <c r="B212" s="209"/>
      <c r="C212" s="210"/>
      <c r="D212" s="211" t="s">
        <v>225</v>
      </c>
      <c r="E212" s="212" t="s">
        <v>554</v>
      </c>
      <c r="F212" s="213" t="s">
        <v>1882</v>
      </c>
      <c r="G212" s="210"/>
      <c r="H212" s="214">
        <v>27.5</v>
      </c>
      <c r="I212" s="215"/>
      <c r="J212" s="210"/>
      <c r="K212" s="210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225</v>
      </c>
      <c r="AU212" s="220" t="s">
        <v>83</v>
      </c>
      <c r="AV212" s="12" t="s">
        <v>106</v>
      </c>
      <c r="AW212" s="12" t="s">
        <v>32</v>
      </c>
      <c r="AX212" s="12" t="s">
        <v>83</v>
      </c>
      <c r="AY212" s="220" t="s">
        <v>219</v>
      </c>
    </row>
    <row r="213" spans="1:65" s="2" customFormat="1" ht="24" customHeight="1">
      <c r="A213" s="32"/>
      <c r="B213" s="33"/>
      <c r="C213" s="195" t="s">
        <v>108</v>
      </c>
      <c r="D213" s="195" t="s">
        <v>220</v>
      </c>
      <c r="E213" s="196" t="s">
        <v>1322</v>
      </c>
      <c r="F213" s="197" t="s">
        <v>1323</v>
      </c>
      <c r="G213" s="198" t="s">
        <v>412</v>
      </c>
      <c r="H213" s="199">
        <v>385</v>
      </c>
      <c r="I213" s="200"/>
      <c r="J213" s="201">
        <f>ROUND(I213*H213,2)</f>
        <v>0</v>
      </c>
      <c r="K213" s="202"/>
      <c r="L213" s="37"/>
      <c r="M213" s="203" t="s">
        <v>1</v>
      </c>
      <c r="N213" s="204" t="s">
        <v>40</v>
      </c>
      <c r="O213" s="69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207" t="s">
        <v>168</v>
      </c>
      <c r="AT213" s="207" t="s">
        <v>220</v>
      </c>
      <c r="AU213" s="207" t="s">
        <v>83</v>
      </c>
      <c r="AY213" s="15" t="s">
        <v>219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5" t="s">
        <v>83</v>
      </c>
      <c r="BK213" s="208">
        <f>ROUND(I213*H213,2)</f>
        <v>0</v>
      </c>
      <c r="BL213" s="15" t="s">
        <v>168</v>
      </c>
      <c r="BM213" s="207" t="s">
        <v>1883</v>
      </c>
    </row>
    <row r="214" spans="1:65" s="12" customFormat="1" ht="11.25">
      <c r="B214" s="209"/>
      <c r="C214" s="210"/>
      <c r="D214" s="211" t="s">
        <v>225</v>
      </c>
      <c r="E214" s="212" t="s">
        <v>559</v>
      </c>
      <c r="F214" s="213" t="s">
        <v>1884</v>
      </c>
      <c r="G214" s="210"/>
      <c r="H214" s="214">
        <v>385</v>
      </c>
      <c r="I214" s="215"/>
      <c r="J214" s="210"/>
      <c r="K214" s="210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225</v>
      </c>
      <c r="AU214" s="220" t="s">
        <v>83</v>
      </c>
      <c r="AV214" s="12" t="s">
        <v>106</v>
      </c>
      <c r="AW214" s="12" t="s">
        <v>32</v>
      </c>
      <c r="AX214" s="12" t="s">
        <v>83</v>
      </c>
      <c r="AY214" s="220" t="s">
        <v>219</v>
      </c>
    </row>
    <row r="215" spans="1:65" s="2" customFormat="1" ht="36" customHeight="1">
      <c r="A215" s="32"/>
      <c r="B215" s="33"/>
      <c r="C215" s="195" t="s">
        <v>560</v>
      </c>
      <c r="D215" s="195" t="s">
        <v>220</v>
      </c>
      <c r="E215" s="196" t="s">
        <v>1349</v>
      </c>
      <c r="F215" s="197" t="s">
        <v>1350</v>
      </c>
      <c r="G215" s="198" t="s">
        <v>412</v>
      </c>
      <c r="H215" s="199">
        <v>9.68</v>
      </c>
      <c r="I215" s="200"/>
      <c r="J215" s="201">
        <f>ROUND(I215*H215,2)</f>
        <v>0</v>
      </c>
      <c r="K215" s="202"/>
      <c r="L215" s="37"/>
      <c r="M215" s="203" t="s">
        <v>1</v>
      </c>
      <c r="N215" s="204" t="s">
        <v>40</v>
      </c>
      <c r="O215" s="69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207" t="s">
        <v>168</v>
      </c>
      <c r="AT215" s="207" t="s">
        <v>220</v>
      </c>
      <c r="AU215" s="207" t="s">
        <v>83</v>
      </c>
      <c r="AY215" s="15" t="s">
        <v>219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5" t="s">
        <v>83</v>
      </c>
      <c r="BK215" s="208">
        <f>ROUND(I215*H215,2)</f>
        <v>0</v>
      </c>
      <c r="BL215" s="15" t="s">
        <v>168</v>
      </c>
      <c r="BM215" s="207" t="s">
        <v>1885</v>
      </c>
    </row>
    <row r="216" spans="1:65" s="12" customFormat="1" ht="11.25">
      <c r="B216" s="209"/>
      <c r="C216" s="210"/>
      <c r="D216" s="211" t="s">
        <v>225</v>
      </c>
      <c r="E216" s="212" t="s">
        <v>564</v>
      </c>
      <c r="F216" s="213" t="s">
        <v>1886</v>
      </c>
      <c r="G216" s="210"/>
      <c r="H216" s="214">
        <v>9.68</v>
      </c>
      <c r="I216" s="215"/>
      <c r="J216" s="210"/>
      <c r="K216" s="210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225</v>
      </c>
      <c r="AU216" s="220" t="s">
        <v>83</v>
      </c>
      <c r="AV216" s="12" t="s">
        <v>106</v>
      </c>
      <c r="AW216" s="12" t="s">
        <v>32</v>
      </c>
      <c r="AX216" s="12" t="s">
        <v>83</v>
      </c>
      <c r="AY216" s="220" t="s">
        <v>219</v>
      </c>
    </row>
    <row r="217" spans="1:65" s="2" customFormat="1" ht="36" customHeight="1">
      <c r="A217" s="32"/>
      <c r="B217" s="33"/>
      <c r="C217" s="195" t="s">
        <v>565</v>
      </c>
      <c r="D217" s="195" t="s">
        <v>220</v>
      </c>
      <c r="E217" s="196" t="s">
        <v>1354</v>
      </c>
      <c r="F217" s="197" t="s">
        <v>1355</v>
      </c>
      <c r="G217" s="198" t="s">
        <v>412</v>
      </c>
      <c r="H217" s="199">
        <v>17.82</v>
      </c>
      <c r="I217" s="200"/>
      <c r="J217" s="201">
        <f>ROUND(I217*H217,2)</f>
        <v>0</v>
      </c>
      <c r="K217" s="202"/>
      <c r="L217" s="37"/>
      <c r="M217" s="203" t="s">
        <v>1</v>
      </c>
      <c r="N217" s="204" t="s">
        <v>40</v>
      </c>
      <c r="O217" s="69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207" t="s">
        <v>168</v>
      </c>
      <c r="AT217" s="207" t="s">
        <v>220</v>
      </c>
      <c r="AU217" s="207" t="s">
        <v>83</v>
      </c>
      <c r="AY217" s="15" t="s">
        <v>219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5" t="s">
        <v>83</v>
      </c>
      <c r="BK217" s="208">
        <f>ROUND(I217*H217,2)</f>
        <v>0</v>
      </c>
      <c r="BL217" s="15" t="s">
        <v>168</v>
      </c>
      <c r="BM217" s="207" t="s">
        <v>1887</v>
      </c>
    </row>
    <row r="218" spans="1:65" s="12" customFormat="1" ht="11.25">
      <c r="B218" s="209"/>
      <c r="C218" s="210"/>
      <c r="D218" s="211" t="s">
        <v>225</v>
      </c>
      <c r="E218" s="212" t="s">
        <v>569</v>
      </c>
      <c r="F218" s="213" t="s">
        <v>1888</v>
      </c>
      <c r="G218" s="210"/>
      <c r="H218" s="214">
        <v>17.82</v>
      </c>
      <c r="I218" s="215"/>
      <c r="J218" s="210"/>
      <c r="K218" s="210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225</v>
      </c>
      <c r="AU218" s="220" t="s">
        <v>83</v>
      </c>
      <c r="AV218" s="12" t="s">
        <v>106</v>
      </c>
      <c r="AW218" s="12" t="s">
        <v>32</v>
      </c>
      <c r="AX218" s="12" t="s">
        <v>83</v>
      </c>
      <c r="AY218" s="220" t="s">
        <v>219</v>
      </c>
    </row>
    <row r="219" spans="1:65" s="11" customFormat="1" ht="25.9" customHeight="1">
      <c r="B219" s="181"/>
      <c r="C219" s="182"/>
      <c r="D219" s="183" t="s">
        <v>74</v>
      </c>
      <c r="E219" s="184" t="s">
        <v>1645</v>
      </c>
      <c r="F219" s="184" t="s">
        <v>1646</v>
      </c>
      <c r="G219" s="182"/>
      <c r="H219" s="182"/>
      <c r="I219" s="185"/>
      <c r="J219" s="186">
        <f>BK219</f>
        <v>0</v>
      </c>
      <c r="K219" s="182"/>
      <c r="L219" s="187"/>
      <c r="M219" s="188"/>
      <c r="N219" s="189"/>
      <c r="O219" s="189"/>
      <c r="P219" s="190">
        <f>P220</f>
        <v>0</v>
      </c>
      <c r="Q219" s="189"/>
      <c r="R219" s="190">
        <f>R220</f>
        <v>0</v>
      </c>
      <c r="S219" s="189"/>
      <c r="T219" s="191">
        <f>T220</f>
        <v>0</v>
      </c>
      <c r="AR219" s="192" t="s">
        <v>168</v>
      </c>
      <c r="AT219" s="193" t="s">
        <v>74</v>
      </c>
      <c r="AU219" s="193" t="s">
        <v>75</v>
      </c>
      <c r="AY219" s="192" t="s">
        <v>219</v>
      </c>
      <c r="BK219" s="194">
        <f>BK220</f>
        <v>0</v>
      </c>
    </row>
    <row r="220" spans="1:65" s="2" customFormat="1" ht="24" customHeight="1">
      <c r="A220" s="32"/>
      <c r="B220" s="33"/>
      <c r="C220" s="195" t="s">
        <v>570</v>
      </c>
      <c r="D220" s="195" t="s">
        <v>220</v>
      </c>
      <c r="E220" s="196" t="s">
        <v>1647</v>
      </c>
      <c r="F220" s="197" t="s">
        <v>1648</v>
      </c>
      <c r="G220" s="198" t="s">
        <v>412</v>
      </c>
      <c r="H220" s="199">
        <v>39.82</v>
      </c>
      <c r="I220" s="200"/>
      <c r="J220" s="201">
        <f>ROUND(I220*H220,2)</f>
        <v>0</v>
      </c>
      <c r="K220" s="202"/>
      <c r="L220" s="37"/>
      <c r="M220" s="245" t="s">
        <v>1</v>
      </c>
      <c r="N220" s="246" t="s">
        <v>40</v>
      </c>
      <c r="O220" s="247"/>
      <c r="P220" s="248">
        <f>O220*H220</f>
        <v>0</v>
      </c>
      <c r="Q220" s="248">
        <v>0</v>
      </c>
      <c r="R220" s="248">
        <f>Q220*H220</f>
        <v>0</v>
      </c>
      <c r="S220" s="248">
        <v>0</v>
      </c>
      <c r="T220" s="24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207" t="s">
        <v>168</v>
      </c>
      <c r="AT220" s="207" t="s">
        <v>220</v>
      </c>
      <c r="AU220" s="207" t="s">
        <v>83</v>
      </c>
      <c r="AY220" s="15" t="s">
        <v>219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5" t="s">
        <v>83</v>
      </c>
      <c r="BK220" s="208">
        <f>ROUND(I220*H220,2)</f>
        <v>0</v>
      </c>
      <c r="BL220" s="15" t="s">
        <v>168</v>
      </c>
      <c r="BM220" s="207" t="s">
        <v>1889</v>
      </c>
    </row>
    <row r="221" spans="1:65" s="2" customFormat="1" ht="6.95" customHeight="1">
      <c r="A221" s="32"/>
      <c r="B221" s="52"/>
      <c r="C221" s="53"/>
      <c r="D221" s="53"/>
      <c r="E221" s="53"/>
      <c r="F221" s="53"/>
      <c r="G221" s="53"/>
      <c r="H221" s="53"/>
      <c r="I221" s="152"/>
      <c r="J221" s="53"/>
      <c r="K221" s="53"/>
      <c r="L221" s="37"/>
      <c r="M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</row>
  </sheetData>
  <sheetProtection algorithmName="SHA-512" hashValue="chQe0y/asUTsX71dtfblQDOBACbarpetBZJBx1vlAPtDGSrg/+iRB99uFYck1lR6Z0efXkiQEerQXlM1/2cqiw==" saltValue="C46b3J9dTSx7rPYu6xejpZ0kr8icyYN71RPR74FBIpLhn0+uEg3Bh3TT2IE2wuU+bn/LYGIf3j4pYKuLUzovmA==" spinCount="100000" sheet="1" objects="1" scenarios="1" formatColumns="0" formatRows="0" autoFilter="0"/>
  <autoFilter ref="C124:K220" xr:uid="{00000000-0009-0000-0000-000006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AT2" s="15" t="s">
        <v>103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8"/>
      <c r="AT3" s="15" t="s">
        <v>75</v>
      </c>
    </row>
    <row r="4" spans="1:46" s="1" customFormat="1" ht="24.95" customHeight="1">
      <c r="B4" s="18"/>
      <c r="D4" s="111" t="s">
        <v>109</v>
      </c>
      <c r="I4" s="106"/>
      <c r="L4" s="18"/>
      <c r="M4" s="112" t="s">
        <v>10</v>
      </c>
      <c r="AT4" s="15" t="s">
        <v>4</v>
      </c>
    </row>
    <row r="5" spans="1:46" s="1" customFormat="1" ht="6.95" customHeight="1">
      <c r="B5" s="18"/>
      <c r="I5" s="106"/>
      <c r="L5" s="18"/>
    </row>
    <row r="6" spans="1:46" s="1" customFormat="1" ht="12" customHeight="1">
      <c r="B6" s="18"/>
      <c r="D6" s="113" t="s">
        <v>16</v>
      </c>
      <c r="I6" s="106"/>
      <c r="L6" s="18"/>
    </row>
    <row r="7" spans="1:46" s="1" customFormat="1" ht="16.5" customHeight="1">
      <c r="B7" s="18"/>
      <c r="E7" s="291" t="str">
        <f>'Rekapitulace stavby'!K6</f>
        <v>Modernizace silnice III/3542 Česká Rybná – půtah</v>
      </c>
      <c r="F7" s="292"/>
      <c r="G7" s="292"/>
      <c r="H7" s="292"/>
      <c r="I7" s="106"/>
      <c r="L7" s="18"/>
    </row>
    <row r="8" spans="1:46" s="2" customFormat="1" ht="12" customHeight="1">
      <c r="A8" s="32"/>
      <c r="B8" s="37"/>
      <c r="C8" s="32"/>
      <c r="D8" s="113" t="s">
        <v>118</v>
      </c>
      <c r="E8" s="32"/>
      <c r="F8" s="32"/>
      <c r="G8" s="32"/>
      <c r="H8" s="32"/>
      <c r="I8" s="114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93" t="s">
        <v>1890</v>
      </c>
      <c r="F9" s="294"/>
      <c r="G9" s="294"/>
      <c r="H9" s="294"/>
      <c r="I9" s="114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4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3" t="s">
        <v>18</v>
      </c>
      <c r="E11" s="32"/>
      <c r="F11" s="115" t="s">
        <v>1</v>
      </c>
      <c r="G11" s="32"/>
      <c r="H11" s="32"/>
      <c r="I11" s="116" t="s">
        <v>19</v>
      </c>
      <c r="J11" s="115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3" t="s">
        <v>20</v>
      </c>
      <c r="E12" s="32"/>
      <c r="F12" s="115" t="s">
        <v>21</v>
      </c>
      <c r="G12" s="32"/>
      <c r="H12" s="32"/>
      <c r="I12" s="116" t="s">
        <v>22</v>
      </c>
      <c r="J12" s="117" t="str">
        <f>'Rekapitulace stavby'!AN8</f>
        <v>4. 6. 2020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4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3" t="s">
        <v>24</v>
      </c>
      <c r="E14" s="32"/>
      <c r="F14" s="32"/>
      <c r="G14" s="32"/>
      <c r="H14" s="32"/>
      <c r="I14" s="116" t="s">
        <v>25</v>
      </c>
      <c r="J14" s="115" t="str">
        <f>IF('Rekapitulace stavby'!AN10="","",'Rekapitulace stavby'!AN10)</f>
        <v>00085031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5" t="str">
        <f>IF('Rekapitulace stavby'!E11="","",'Rekapitulace stavby'!E11)</f>
        <v>Správa a údržba silnic Pardubického kraje</v>
      </c>
      <c r="F15" s="32"/>
      <c r="G15" s="32"/>
      <c r="H15" s="32"/>
      <c r="I15" s="116" t="s">
        <v>28</v>
      </c>
      <c r="J15" s="115" t="str">
        <f>IF('Rekapitulace stavby'!AN11="","",'Rekapitulace stavby'!AN11)</f>
        <v/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4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3" t="s">
        <v>29</v>
      </c>
      <c r="E17" s="32"/>
      <c r="F17" s="32"/>
      <c r="G17" s="32"/>
      <c r="H17" s="32"/>
      <c r="I17" s="116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95" t="str">
        <f>'Rekapitulace stavby'!E14</f>
        <v>Vyplň údaj</v>
      </c>
      <c r="F18" s="296"/>
      <c r="G18" s="296"/>
      <c r="H18" s="296"/>
      <c r="I18" s="116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4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3" t="s">
        <v>31</v>
      </c>
      <c r="E20" s="32"/>
      <c r="F20" s="32"/>
      <c r="G20" s="32"/>
      <c r="H20" s="32"/>
      <c r="I20" s="116" t="s">
        <v>25</v>
      </c>
      <c r="J20" s="115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5" t="str">
        <f>IF('Rekapitulace stavby'!E17="","",'Rekapitulace stavby'!E17)</f>
        <v xml:space="preserve"> </v>
      </c>
      <c r="F21" s="32"/>
      <c r="G21" s="32"/>
      <c r="H21" s="32"/>
      <c r="I21" s="116" t="s">
        <v>28</v>
      </c>
      <c r="J21" s="115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4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3" t="s">
        <v>33</v>
      </c>
      <c r="E23" s="32"/>
      <c r="F23" s="32"/>
      <c r="G23" s="32"/>
      <c r="H23" s="32"/>
      <c r="I23" s="116" t="s">
        <v>25</v>
      </c>
      <c r="J23" s="115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5" t="str">
        <f>IF('Rekapitulace stavby'!E20="","",'Rekapitulace stavby'!E20)</f>
        <v xml:space="preserve"> </v>
      </c>
      <c r="F24" s="32"/>
      <c r="G24" s="32"/>
      <c r="H24" s="32"/>
      <c r="I24" s="116" t="s">
        <v>28</v>
      </c>
      <c r="J24" s="115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4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3" t="s">
        <v>34</v>
      </c>
      <c r="E26" s="32"/>
      <c r="F26" s="32"/>
      <c r="G26" s="32"/>
      <c r="H26" s="32"/>
      <c r="I26" s="114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4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3"/>
      <c r="E29" s="123"/>
      <c r="F29" s="123"/>
      <c r="G29" s="123"/>
      <c r="H29" s="123"/>
      <c r="I29" s="124"/>
      <c r="J29" s="123"/>
      <c r="K29" s="123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25" t="s">
        <v>35</v>
      </c>
      <c r="E30" s="32"/>
      <c r="F30" s="32"/>
      <c r="G30" s="32"/>
      <c r="H30" s="32"/>
      <c r="I30" s="114"/>
      <c r="J30" s="126">
        <f>ROUND(J117,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23"/>
      <c r="E31" s="123"/>
      <c r="F31" s="123"/>
      <c r="G31" s="123"/>
      <c r="H31" s="123"/>
      <c r="I31" s="124"/>
      <c r="J31" s="123"/>
      <c r="K31" s="123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7" t="s">
        <v>37</v>
      </c>
      <c r="G32" s="32"/>
      <c r="H32" s="32"/>
      <c r="I32" s="128" t="s">
        <v>36</v>
      </c>
      <c r="J32" s="127" t="s">
        <v>38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9" t="s">
        <v>39</v>
      </c>
      <c r="E33" s="113" t="s">
        <v>40</v>
      </c>
      <c r="F33" s="130">
        <f>ROUND((SUM(BE117:BE137)),  2)</f>
        <v>0</v>
      </c>
      <c r="G33" s="32"/>
      <c r="H33" s="32"/>
      <c r="I33" s="131">
        <v>0.21</v>
      </c>
      <c r="J33" s="130">
        <f>ROUND(((SUM(BE117:BE137))*I33),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3" t="s">
        <v>41</v>
      </c>
      <c r="F34" s="130">
        <f>ROUND((SUM(BF117:BF137)),  2)</f>
        <v>0</v>
      </c>
      <c r="G34" s="32"/>
      <c r="H34" s="32"/>
      <c r="I34" s="131">
        <v>0.15</v>
      </c>
      <c r="J34" s="130">
        <f>ROUND(((SUM(BF117:BF137))*I34),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3" t="s">
        <v>42</v>
      </c>
      <c r="F35" s="130">
        <f>ROUND((SUM(BG117:BG137)),  2)</f>
        <v>0</v>
      </c>
      <c r="G35" s="32"/>
      <c r="H35" s="32"/>
      <c r="I35" s="131">
        <v>0.21</v>
      </c>
      <c r="J35" s="130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3" t="s">
        <v>43</v>
      </c>
      <c r="F36" s="130">
        <f>ROUND((SUM(BH117:BH137)),  2)</f>
        <v>0</v>
      </c>
      <c r="G36" s="32"/>
      <c r="H36" s="32"/>
      <c r="I36" s="131">
        <v>0.15</v>
      </c>
      <c r="J36" s="130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3" t="s">
        <v>44</v>
      </c>
      <c r="F37" s="130">
        <f>ROUND((SUM(BI117:BI137)),  2)</f>
        <v>0</v>
      </c>
      <c r="G37" s="32"/>
      <c r="H37" s="32"/>
      <c r="I37" s="131">
        <v>0</v>
      </c>
      <c r="J37" s="130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14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32"/>
      <c r="D39" s="133" t="s">
        <v>45</v>
      </c>
      <c r="E39" s="134"/>
      <c r="F39" s="134"/>
      <c r="G39" s="135" t="s">
        <v>46</v>
      </c>
      <c r="H39" s="136" t="s">
        <v>47</v>
      </c>
      <c r="I39" s="137"/>
      <c r="J39" s="138">
        <f>SUM(J30:J37)</f>
        <v>0</v>
      </c>
      <c r="K39" s="13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14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6"/>
      <c r="L41" s="18"/>
    </row>
    <row r="42" spans="1:31" s="1" customFormat="1" ht="14.45" customHeight="1">
      <c r="B42" s="18"/>
      <c r="I42" s="106"/>
      <c r="L42" s="18"/>
    </row>
    <row r="43" spans="1:31" s="1" customFormat="1" ht="14.45" customHeight="1">
      <c r="B43" s="18"/>
      <c r="I43" s="106"/>
      <c r="L43" s="18"/>
    </row>
    <row r="44" spans="1:31" s="1" customFormat="1" ht="14.45" customHeight="1">
      <c r="B44" s="18"/>
      <c r="I44" s="106"/>
      <c r="L44" s="18"/>
    </row>
    <row r="45" spans="1:31" s="1" customFormat="1" ht="14.45" customHeight="1">
      <c r="B45" s="18"/>
      <c r="I45" s="106"/>
      <c r="L45" s="18"/>
    </row>
    <row r="46" spans="1:31" s="1" customFormat="1" ht="14.45" customHeight="1">
      <c r="B46" s="18"/>
      <c r="I46" s="106"/>
      <c r="L46" s="18"/>
    </row>
    <row r="47" spans="1:31" s="1" customFormat="1" ht="14.45" customHeight="1">
      <c r="B47" s="18"/>
      <c r="I47" s="106"/>
      <c r="L47" s="18"/>
    </row>
    <row r="48" spans="1:31" s="1" customFormat="1" ht="14.45" customHeight="1">
      <c r="B48" s="18"/>
      <c r="I48" s="106"/>
      <c r="L48" s="18"/>
    </row>
    <row r="49" spans="1:31" s="1" customFormat="1" ht="14.45" customHeight="1">
      <c r="B49" s="18"/>
      <c r="I49" s="106"/>
      <c r="L49" s="18"/>
    </row>
    <row r="50" spans="1:31" s="2" customFormat="1" ht="14.45" customHeight="1">
      <c r="B50" s="49"/>
      <c r="D50" s="140" t="s">
        <v>48</v>
      </c>
      <c r="E50" s="141"/>
      <c r="F50" s="141"/>
      <c r="G50" s="140" t="s">
        <v>49</v>
      </c>
      <c r="H50" s="141"/>
      <c r="I50" s="142"/>
      <c r="J50" s="141"/>
      <c r="K50" s="141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43" t="s">
        <v>50</v>
      </c>
      <c r="E61" s="144"/>
      <c r="F61" s="145" t="s">
        <v>51</v>
      </c>
      <c r="G61" s="143" t="s">
        <v>50</v>
      </c>
      <c r="H61" s="144"/>
      <c r="I61" s="146"/>
      <c r="J61" s="147" t="s">
        <v>51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40" t="s">
        <v>52</v>
      </c>
      <c r="E65" s="148"/>
      <c r="F65" s="148"/>
      <c r="G65" s="140" t="s">
        <v>53</v>
      </c>
      <c r="H65" s="148"/>
      <c r="I65" s="149"/>
      <c r="J65" s="148"/>
      <c r="K65" s="148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43" t="s">
        <v>50</v>
      </c>
      <c r="E76" s="144"/>
      <c r="F76" s="145" t="s">
        <v>51</v>
      </c>
      <c r="G76" s="143" t="s">
        <v>50</v>
      </c>
      <c r="H76" s="144"/>
      <c r="I76" s="146"/>
      <c r="J76" s="147" t="s">
        <v>51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194</v>
      </c>
      <c r="D82" s="34"/>
      <c r="E82" s="34"/>
      <c r="F82" s="34"/>
      <c r="G82" s="34"/>
      <c r="H82" s="34"/>
      <c r="I82" s="11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1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98" t="str">
        <f>E7</f>
        <v>Modernizace silnice III/3542 Česká Rybná – půtah</v>
      </c>
      <c r="F85" s="299"/>
      <c r="G85" s="299"/>
      <c r="H85" s="299"/>
      <c r="I85" s="11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118</v>
      </c>
      <c r="D86" s="34"/>
      <c r="E86" s="34"/>
      <c r="F86" s="34"/>
      <c r="G86" s="34"/>
      <c r="H86" s="34"/>
      <c r="I86" s="11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70" t="str">
        <f>E9</f>
        <v>000 VRN - vedlejší rozpočtové náklady</v>
      </c>
      <c r="F87" s="300"/>
      <c r="G87" s="300"/>
      <c r="H87" s="300"/>
      <c r="I87" s="11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116" t="s">
        <v>22</v>
      </c>
      <c r="J89" s="64" t="str">
        <f>IF(J12="","",J12)</f>
        <v>4. 6. 2020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a údržba silnic Pardubického kraje</v>
      </c>
      <c r="G91" s="34"/>
      <c r="H91" s="34"/>
      <c r="I91" s="116" t="s">
        <v>31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4"/>
      <c r="E92" s="34"/>
      <c r="F92" s="25" t="str">
        <f>IF(E18="","",E18)</f>
        <v>Vyplň údaj</v>
      </c>
      <c r="G92" s="34"/>
      <c r="H92" s="34"/>
      <c r="I92" s="116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195</v>
      </c>
      <c r="D94" s="157"/>
      <c r="E94" s="157"/>
      <c r="F94" s="157"/>
      <c r="G94" s="157"/>
      <c r="H94" s="157"/>
      <c r="I94" s="158"/>
      <c r="J94" s="159" t="s">
        <v>196</v>
      </c>
      <c r="K94" s="157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197</v>
      </c>
      <c r="D96" s="34"/>
      <c r="E96" s="34"/>
      <c r="F96" s="34"/>
      <c r="G96" s="34"/>
      <c r="H96" s="34"/>
      <c r="I96" s="114"/>
      <c r="J96" s="82">
        <f>J117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91</v>
      </c>
    </row>
    <row r="97" spans="1:31" s="9" customFormat="1" ht="24.95" customHeight="1">
      <c r="B97" s="161"/>
      <c r="C97" s="162"/>
      <c r="D97" s="163" t="s">
        <v>1891</v>
      </c>
      <c r="E97" s="164"/>
      <c r="F97" s="164"/>
      <c r="G97" s="164"/>
      <c r="H97" s="164"/>
      <c r="I97" s="165"/>
      <c r="J97" s="166">
        <f>J118</f>
        <v>0</v>
      </c>
      <c r="K97" s="162"/>
      <c r="L97" s="167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4"/>
      <c r="J98" s="34"/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2"/>
      <c r="J99" s="53"/>
      <c r="K99" s="53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5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205</v>
      </c>
      <c r="D104" s="34"/>
      <c r="E104" s="34"/>
      <c r="F104" s="34"/>
      <c r="G104" s="34"/>
      <c r="H104" s="34"/>
      <c r="I104" s="11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4"/>
      <c r="E106" s="34"/>
      <c r="F106" s="34"/>
      <c r="G106" s="34"/>
      <c r="H106" s="34"/>
      <c r="I106" s="11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298" t="str">
        <f>E7</f>
        <v>Modernizace silnice III/3542 Česká Rybná – půtah</v>
      </c>
      <c r="F107" s="299"/>
      <c r="G107" s="299"/>
      <c r="H107" s="299"/>
      <c r="I107" s="11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118</v>
      </c>
      <c r="D108" s="34"/>
      <c r="E108" s="34"/>
      <c r="F108" s="34"/>
      <c r="G108" s="34"/>
      <c r="H108" s="34"/>
      <c r="I108" s="11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70" t="str">
        <f>E9</f>
        <v>000 VRN - vedlejší rozpočtové náklady</v>
      </c>
      <c r="F109" s="300"/>
      <c r="G109" s="300"/>
      <c r="H109" s="300"/>
      <c r="I109" s="11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4"/>
      <c r="E111" s="34"/>
      <c r="F111" s="25" t="str">
        <f>F12</f>
        <v xml:space="preserve"> </v>
      </c>
      <c r="G111" s="34"/>
      <c r="H111" s="34"/>
      <c r="I111" s="116" t="s">
        <v>22</v>
      </c>
      <c r="J111" s="64" t="str">
        <f>IF(J12="","",J12)</f>
        <v>4. 6. 2020</v>
      </c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24</v>
      </c>
      <c r="D113" s="34"/>
      <c r="E113" s="34"/>
      <c r="F113" s="25" t="str">
        <f>E15</f>
        <v>Správa a údržba silnic Pardubického kraje</v>
      </c>
      <c r="G113" s="34"/>
      <c r="H113" s="34"/>
      <c r="I113" s="116" t="s">
        <v>31</v>
      </c>
      <c r="J113" s="30" t="str">
        <f>E21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29</v>
      </c>
      <c r="D114" s="34"/>
      <c r="E114" s="34"/>
      <c r="F114" s="25" t="str">
        <f>IF(E18="","",E18)</f>
        <v>Vyplň údaj</v>
      </c>
      <c r="G114" s="34"/>
      <c r="H114" s="34"/>
      <c r="I114" s="116" t="s">
        <v>33</v>
      </c>
      <c r="J114" s="30" t="str">
        <f>E24</f>
        <v xml:space="preserve"> 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0" customFormat="1" ht="29.25" customHeight="1">
      <c r="A116" s="168"/>
      <c r="B116" s="169"/>
      <c r="C116" s="170" t="s">
        <v>206</v>
      </c>
      <c r="D116" s="171" t="s">
        <v>60</v>
      </c>
      <c r="E116" s="171" t="s">
        <v>56</v>
      </c>
      <c r="F116" s="171" t="s">
        <v>57</v>
      </c>
      <c r="G116" s="171" t="s">
        <v>207</v>
      </c>
      <c r="H116" s="171" t="s">
        <v>208</v>
      </c>
      <c r="I116" s="172" t="s">
        <v>209</v>
      </c>
      <c r="J116" s="173" t="s">
        <v>196</v>
      </c>
      <c r="K116" s="174" t="s">
        <v>210</v>
      </c>
      <c r="L116" s="175"/>
      <c r="M116" s="73" t="s">
        <v>1</v>
      </c>
      <c r="N116" s="74" t="s">
        <v>39</v>
      </c>
      <c r="O116" s="74" t="s">
        <v>211</v>
      </c>
      <c r="P116" s="74" t="s">
        <v>212</v>
      </c>
      <c r="Q116" s="74" t="s">
        <v>213</v>
      </c>
      <c r="R116" s="74" t="s">
        <v>214</v>
      </c>
      <c r="S116" s="74" t="s">
        <v>215</v>
      </c>
      <c r="T116" s="75" t="s">
        <v>216</v>
      </c>
      <c r="U116" s="168"/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/>
    </row>
    <row r="117" spans="1:65" s="2" customFormat="1" ht="22.9" customHeight="1">
      <c r="A117" s="32"/>
      <c r="B117" s="33"/>
      <c r="C117" s="80" t="s">
        <v>217</v>
      </c>
      <c r="D117" s="34"/>
      <c r="E117" s="34"/>
      <c r="F117" s="34"/>
      <c r="G117" s="34"/>
      <c r="H117" s="34"/>
      <c r="I117" s="114"/>
      <c r="J117" s="176">
        <f>BK117</f>
        <v>0</v>
      </c>
      <c r="K117" s="34"/>
      <c r="L117" s="37"/>
      <c r="M117" s="76"/>
      <c r="N117" s="177"/>
      <c r="O117" s="77"/>
      <c r="P117" s="178">
        <f>P118</f>
        <v>0</v>
      </c>
      <c r="Q117" s="77"/>
      <c r="R117" s="178">
        <f>R118</f>
        <v>0</v>
      </c>
      <c r="S117" s="77"/>
      <c r="T117" s="179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74</v>
      </c>
      <c r="AU117" s="15" t="s">
        <v>91</v>
      </c>
      <c r="BK117" s="180">
        <f>BK118</f>
        <v>0</v>
      </c>
    </row>
    <row r="118" spans="1:65" s="11" customFormat="1" ht="25.9" customHeight="1">
      <c r="B118" s="181"/>
      <c r="C118" s="182"/>
      <c r="D118" s="183" t="s">
        <v>74</v>
      </c>
      <c r="E118" s="184" t="s">
        <v>1892</v>
      </c>
      <c r="F118" s="184" t="s">
        <v>1893</v>
      </c>
      <c r="G118" s="182"/>
      <c r="H118" s="182"/>
      <c r="I118" s="185"/>
      <c r="J118" s="186">
        <f>BK118</f>
        <v>0</v>
      </c>
      <c r="K118" s="182"/>
      <c r="L118" s="187"/>
      <c r="M118" s="188"/>
      <c r="N118" s="189"/>
      <c r="O118" s="189"/>
      <c r="P118" s="190">
        <f>SUM(P119:P137)</f>
        <v>0</v>
      </c>
      <c r="Q118" s="189"/>
      <c r="R118" s="190">
        <f>SUM(R119:R137)</f>
        <v>0</v>
      </c>
      <c r="S118" s="189"/>
      <c r="T118" s="191">
        <f>SUM(T119:T137)</f>
        <v>0</v>
      </c>
      <c r="AR118" s="192" t="s">
        <v>168</v>
      </c>
      <c r="AT118" s="193" t="s">
        <v>74</v>
      </c>
      <c r="AU118" s="193" t="s">
        <v>75</v>
      </c>
      <c r="AY118" s="192" t="s">
        <v>219</v>
      </c>
      <c r="BK118" s="194">
        <f>SUM(BK119:BK137)</f>
        <v>0</v>
      </c>
    </row>
    <row r="119" spans="1:65" s="2" customFormat="1" ht="48" customHeight="1">
      <c r="A119" s="32"/>
      <c r="B119" s="33"/>
      <c r="C119" s="195" t="s">
        <v>83</v>
      </c>
      <c r="D119" s="195" t="s">
        <v>220</v>
      </c>
      <c r="E119" s="196" t="s">
        <v>1894</v>
      </c>
      <c r="F119" s="197" t="s">
        <v>1895</v>
      </c>
      <c r="G119" s="198" t="s">
        <v>539</v>
      </c>
      <c r="H119" s="199">
        <v>1</v>
      </c>
      <c r="I119" s="200"/>
      <c r="J119" s="201">
        <f>ROUND(I119*H119,2)</f>
        <v>0</v>
      </c>
      <c r="K119" s="202"/>
      <c r="L119" s="37"/>
      <c r="M119" s="203" t="s">
        <v>1</v>
      </c>
      <c r="N119" s="204" t="s">
        <v>40</v>
      </c>
      <c r="O119" s="69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207" t="s">
        <v>168</v>
      </c>
      <c r="AT119" s="207" t="s">
        <v>220</v>
      </c>
      <c r="AU119" s="207" t="s">
        <v>83</v>
      </c>
      <c r="AY119" s="15" t="s">
        <v>219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5" t="s">
        <v>83</v>
      </c>
      <c r="BK119" s="208">
        <f>ROUND(I119*H119,2)</f>
        <v>0</v>
      </c>
      <c r="BL119" s="15" t="s">
        <v>168</v>
      </c>
      <c r="BM119" s="207" t="s">
        <v>1896</v>
      </c>
    </row>
    <row r="120" spans="1:65" s="12" customFormat="1" ht="11.25">
      <c r="B120" s="209"/>
      <c r="C120" s="210"/>
      <c r="D120" s="211" t="s">
        <v>225</v>
      </c>
      <c r="E120" s="212" t="s">
        <v>226</v>
      </c>
      <c r="F120" s="213" t="s">
        <v>83</v>
      </c>
      <c r="G120" s="210"/>
      <c r="H120" s="214">
        <v>1</v>
      </c>
      <c r="I120" s="215"/>
      <c r="J120" s="210"/>
      <c r="K120" s="210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225</v>
      </c>
      <c r="AU120" s="220" t="s">
        <v>83</v>
      </c>
      <c r="AV120" s="12" t="s">
        <v>106</v>
      </c>
      <c r="AW120" s="12" t="s">
        <v>32</v>
      </c>
      <c r="AX120" s="12" t="s">
        <v>83</v>
      </c>
      <c r="AY120" s="220" t="s">
        <v>219</v>
      </c>
    </row>
    <row r="121" spans="1:65" s="2" customFormat="1" ht="24" customHeight="1">
      <c r="A121" s="32"/>
      <c r="B121" s="33"/>
      <c r="C121" s="195" t="s">
        <v>106</v>
      </c>
      <c r="D121" s="195" t="s">
        <v>220</v>
      </c>
      <c r="E121" s="196" t="s">
        <v>1897</v>
      </c>
      <c r="F121" s="197" t="s">
        <v>1898</v>
      </c>
      <c r="G121" s="198" t="s">
        <v>510</v>
      </c>
      <c r="H121" s="199">
        <v>1</v>
      </c>
      <c r="I121" s="200"/>
      <c r="J121" s="201">
        <f>ROUND(I121*H121,2)</f>
        <v>0</v>
      </c>
      <c r="K121" s="202"/>
      <c r="L121" s="37"/>
      <c r="M121" s="203" t="s">
        <v>1</v>
      </c>
      <c r="N121" s="204" t="s">
        <v>40</v>
      </c>
      <c r="O121" s="69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07" t="s">
        <v>168</v>
      </c>
      <c r="AT121" s="207" t="s">
        <v>220</v>
      </c>
      <c r="AU121" s="207" t="s">
        <v>83</v>
      </c>
      <c r="AY121" s="15" t="s">
        <v>219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5" t="s">
        <v>83</v>
      </c>
      <c r="BK121" s="208">
        <f>ROUND(I121*H121,2)</f>
        <v>0</v>
      </c>
      <c r="BL121" s="15" t="s">
        <v>168</v>
      </c>
      <c r="BM121" s="207" t="s">
        <v>1899</v>
      </c>
    </row>
    <row r="122" spans="1:65" s="12" customFormat="1" ht="11.25">
      <c r="B122" s="209"/>
      <c r="C122" s="210"/>
      <c r="D122" s="211" t="s">
        <v>225</v>
      </c>
      <c r="E122" s="212" t="s">
        <v>236</v>
      </c>
      <c r="F122" s="213" t="s">
        <v>83</v>
      </c>
      <c r="G122" s="210"/>
      <c r="H122" s="214">
        <v>1</v>
      </c>
      <c r="I122" s="215"/>
      <c r="J122" s="210"/>
      <c r="K122" s="210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225</v>
      </c>
      <c r="AU122" s="220" t="s">
        <v>83</v>
      </c>
      <c r="AV122" s="12" t="s">
        <v>106</v>
      </c>
      <c r="AW122" s="12" t="s">
        <v>32</v>
      </c>
      <c r="AX122" s="12" t="s">
        <v>75</v>
      </c>
      <c r="AY122" s="220" t="s">
        <v>219</v>
      </c>
    </row>
    <row r="123" spans="1:65" s="12" customFormat="1" ht="11.25">
      <c r="B123" s="209"/>
      <c r="C123" s="210"/>
      <c r="D123" s="211" t="s">
        <v>225</v>
      </c>
      <c r="E123" s="212" t="s">
        <v>107</v>
      </c>
      <c r="F123" s="213" t="s">
        <v>1900</v>
      </c>
      <c r="G123" s="210"/>
      <c r="H123" s="214">
        <v>1</v>
      </c>
      <c r="I123" s="215"/>
      <c r="J123" s="210"/>
      <c r="K123" s="210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225</v>
      </c>
      <c r="AU123" s="220" t="s">
        <v>83</v>
      </c>
      <c r="AV123" s="12" t="s">
        <v>106</v>
      </c>
      <c r="AW123" s="12" t="s">
        <v>32</v>
      </c>
      <c r="AX123" s="12" t="s">
        <v>83</v>
      </c>
      <c r="AY123" s="220" t="s">
        <v>219</v>
      </c>
    </row>
    <row r="124" spans="1:65" s="2" customFormat="1" ht="16.5" customHeight="1">
      <c r="A124" s="32"/>
      <c r="B124" s="33"/>
      <c r="C124" s="195" t="s">
        <v>241</v>
      </c>
      <c r="D124" s="195" t="s">
        <v>220</v>
      </c>
      <c r="E124" s="196" t="s">
        <v>1901</v>
      </c>
      <c r="F124" s="197" t="s">
        <v>1902</v>
      </c>
      <c r="G124" s="198" t="s">
        <v>1903</v>
      </c>
      <c r="H124" s="199">
        <v>1</v>
      </c>
      <c r="I124" s="200"/>
      <c r="J124" s="201">
        <f>ROUND(I124*H124,2)</f>
        <v>0</v>
      </c>
      <c r="K124" s="202"/>
      <c r="L124" s="37"/>
      <c r="M124" s="203" t="s">
        <v>1</v>
      </c>
      <c r="N124" s="204" t="s">
        <v>40</v>
      </c>
      <c r="O124" s="69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07" t="s">
        <v>168</v>
      </c>
      <c r="AT124" s="207" t="s">
        <v>220</v>
      </c>
      <c r="AU124" s="207" t="s">
        <v>83</v>
      </c>
      <c r="AY124" s="15" t="s">
        <v>219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5" t="s">
        <v>83</v>
      </c>
      <c r="BK124" s="208">
        <f>ROUND(I124*H124,2)</f>
        <v>0</v>
      </c>
      <c r="BL124" s="15" t="s">
        <v>168</v>
      </c>
      <c r="BM124" s="207" t="s">
        <v>1904</v>
      </c>
    </row>
    <row r="125" spans="1:65" s="12" customFormat="1" ht="11.25">
      <c r="B125" s="209"/>
      <c r="C125" s="210"/>
      <c r="D125" s="211" t="s">
        <v>225</v>
      </c>
      <c r="E125" s="212" t="s">
        <v>245</v>
      </c>
      <c r="F125" s="213" t="s">
        <v>83</v>
      </c>
      <c r="G125" s="210"/>
      <c r="H125" s="214">
        <v>1</v>
      </c>
      <c r="I125" s="215"/>
      <c r="J125" s="210"/>
      <c r="K125" s="210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225</v>
      </c>
      <c r="AU125" s="220" t="s">
        <v>83</v>
      </c>
      <c r="AV125" s="12" t="s">
        <v>106</v>
      </c>
      <c r="AW125" s="12" t="s">
        <v>32</v>
      </c>
      <c r="AX125" s="12" t="s">
        <v>75</v>
      </c>
      <c r="AY125" s="220" t="s">
        <v>219</v>
      </c>
    </row>
    <row r="126" spans="1:65" s="12" customFormat="1" ht="11.25">
      <c r="B126" s="209"/>
      <c r="C126" s="210"/>
      <c r="D126" s="211" t="s">
        <v>225</v>
      </c>
      <c r="E126" s="212" t="s">
        <v>1361</v>
      </c>
      <c r="F126" s="213" t="s">
        <v>1479</v>
      </c>
      <c r="G126" s="210"/>
      <c r="H126" s="214">
        <v>1</v>
      </c>
      <c r="I126" s="215"/>
      <c r="J126" s="210"/>
      <c r="K126" s="210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225</v>
      </c>
      <c r="AU126" s="220" t="s">
        <v>83</v>
      </c>
      <c r="AV126" s="12" t="s">
        <v>106</v>
      </c>
      <c r="AW126" s="12" t="s">
        <v>32</v>
      </c>
      <c r="AX126" s="12" t="s">
        <v>83</v>
      </c>
      <c r="AY126" s="220" t="s">
        <v>219</v>
      </c>
    </row>
    <row r="127" spans="1:65" s="2" customFormat="1" ht="16.5" customHeight="1">
      <c r="A127" s="32"/>
      <c r="B127" s="33"/>
      <c r="C127" s="195" t="s">
        <v>168</v>
      </c>
      <c r="D127" s="195" t="s">
        <v>220</v>
      </c>
      <c r="E127" s="196" t="s">
        <v>1905</v>
      </c>
      <c r="F127" s="197" t="s">
        <v>1906</v>
      </c>
      <c r="G127" s="198" t="s">
        <v>1903</v>
      </c>
      <c r="H127" s="199">
        <v>1</v>
      </c>
      <c r="I127" s="200"/>
      <c r="J127" s="201">
        <f>ROUND(I127*H127,2)</f>
        <v>0</v>
      </c>
      <c r="K127" s="202"/>
      <c r="L127" s="37"/>
      <c r="M127" s="203" t="s">
        <v>1</v>
      </c>
      <c r="N127" s="204" t="s">
        <v>40</v>
      </c>
      <c r="O127" s="69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07" t="s">
        <v>168</v>
      </c>
      <c r="AT127" s="207" t="s">
        <v>220</v>
      </c>
      <c r="AU127" s="207" t="s">
        <v>83</v>
      </c>
      <c r="AY127" s="15" t="s">
        <v>219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5" t="s">
        <v>83</v>
      </c>
      <c r="BK127" s="208">
        <f>ROUND(I127*H127,2)</f>
        <v>0</v>
      </c>
      <c r="BL127" s="15" t="s">
        <v>168</v>
      </c>
      <c r="BM127" s="207" t="s">
        <v>1907</v>
      </c>
    </row>
    <row r="128" spans="1:65" s="12" customFormat="1" ht="11.25">
      <c r="B128" s="209"/>
      <c r="C128" s="210"/>
      <c r="D128" s="211" t="s">
        <v>225</v>
      </c>
      <c r="E128" s="212" t="s">
        <v>250</v>
      </c>
      <c r="F128" s="213" t="s">
        <v>83</v>
      </c>
      <c r="G128" s="210"/>
      <c r="H128" s="214">
        <v>1</v>
      </c>
      <c r="I128" s="215"/>
      <c r="J128" s="210"/>
      <c r="K128" s="210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225</v>
      </c>
      <c r="AU128" s="220" t="s">
        <v>83</v>
      </c>
      <c r="AV128" s="12" t="s">
        <v>106</v>
      </c>
      <c r="AW128" s="12" t="s">
        <v>32</v>
      </c>
      <c r="AX128" s="12" t="s">
        <v>75</v>
      </c>
      <c r="AY128" s="220" t="s">
        <v>219</v>
      </c>
    </row>
    <row r="129" spans="1:65" s="12" customFormat="1" ht="11.25">
      <c r="B129" s="209"/>
      <c r="C129" s="210"/>
      <c r="D129" s="211" t="s">
        <v>225</v>
      </c>
      <c r="E129" s="212" t="s">
        <v>1365</v>
      </c>
      <c r="F129" s="213" t="s">
        <v>1484</v>
      </c>
      <c r="G129" s="210"/>
      <c r="H129" s="214">
        <v>1</v>
      </c>
      <c r="I129" s="215"/>
      <c r="J129" s="210"/>
      <c r="K129" s="210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225</v>
      </c>
      <c r="AU129" s="220" t="s">
        <v>83</v>
      </c>
      <c r="AV129" s="12" t="s">
        <v>106</v>
      </c>
      <c r="AW129" s="12" t="s">
        <v>32</v>
      </c>
      <c r="AX129" s="12" t="s">
        <v>83</v>
      </c>
      <c r="AY129" s="220" t="s">
        <v>219</v>
      </c>
    </row>
    <row r="130" spans="1:65" s="2" customFormat="1" ht="16.5" customHeight="1">
      <c r="A130" s="32"/>
      <c r="B130" s="33"/>
      <c r="C130" s="195" t="s">
        <v>251</v>
      </c>
      <c r="D130" s="195" t="s">
        <v>220</v>
      </c>
      <c r="E130" s="196" t="s">
        <v>1908</v>
      </c>
      <c r="F130" s="197" t="s">
        <v>1909</v>
      </c>
      <c r="G130" s="198" t="s">
        <v>1903</v>
      </c>
      <c r="H130" s="199">
        <v>1</v>
      </c>
      <c r="I130" s="200"/>
      <c r="J130" s="201">
        <f>ROUND(I130*H130,2)</f>
        <v>0</v>
      </c>
      <c r="K130" s="202"/>
      <c r="L130" s="37"/>
      <c r="M130" s="203" t="s">
        <v>1</v>
      </c>
      <c r="N130" s="204" t="s">
        <v>40</v>
      </c>
      <c r="O130" s="69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7" t="s">
        <v>168</v>
      </c>
      <c r="AT130" s="207" t="s">
        <v>220</v>
      </c>
      <c r="AU130" s="207" t="s">
        <v>83</v>
      </c>
      <c r="AY130" s="15" t="s">
        <v>219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5" t="s">
        <v>83</v>
      </c>
      <c r="BK130" s="208">
        <f>ROUND(I130*H130,2)</f>
        <v>0</v>
      </c>
      <c r="BL130" s="15" t="s">
        <v>168</v>
      </c>
      <c r="BM130" s="207" t="s">
        <v>1910</v>
      </c>
    </row>
    <row r="131" spans="1:65" s="12" customFormat="1" ht="11.25">
      <c r="B131" s="209"/>
      <c r="C131" s="210"/>
      <c r="D131" s="211" t="s">
        <v>225</v>
      </c>
      <c r="E131" s="212" t="s">
        <v>256</v>
      </c>
      <c r="F131" s="213" t="s">
        <v>83</v>
      </c>
      <c r="G131" s="210"/>
      <c r="H131" s="214">
        <v>1</v>
      </c>
      <c r="I131" s="215"/>
      <c r="J131" s="210"/>
      <c r="K131" s="210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225</v>
      </c>
      <c r="AU131" s="220" t="s">
        <v>83</v>
      </c>
      <c r="AV131" s="12" t="s">
        <v>106</v>
      </c>
      <c r="AW131" s="12" t="s">
        <v>32</v>
      </c>
      <c r="AX131" s="12" t="s">
        <v>75</v>
      </c>
      <c r="AY131" s="220" t="s">
        <v>219</v>
      </c>
    </row>
    <row r="132" spans="1:65" s="12" customFormat="1" ht="11.25">
      <c r="B132" s="209"/>
      <c r="C132" s="210"/>
      <c r="D132" s="211" t="s">
        <v>225</v>
      </c>
      <c r="E132" s="212" t="s">
        <v>110</v>
      </c>
      <c r="F132" s="213" t="s">
        <v>1911</v>
      </c>
      <c r="G132" s="210"/>
      <c r="H132" s="214">
        <v>1</v>
      </c>
      <c r="I132" s="215"/>
      <c r="J132" s="210"/>
      <c r="K132" s="210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225</v>
      </c>
      <c r="AU132" s="220" t="s">
        <v>83</v>
      </c>
      <c r="AV132" s="12" t="s">
        <v>106</v>
      </c>
      <c r="AW132" s="12" t="s">
        <v>32</v>
      </c>
      <c r="AX132" s="12" t="s">
        <v>83</v>
      </c>
      <c r="AY132" s="220" t="s">
        <v>219</v>
      </c>
    </row>
    <row r="133" spans="1:65" s="2" customFormat="1" ht="16.5" customHeight="1">
      <c r="A133" s="32"/>
      <c r="B133" s="33"/>
      <c r="C133" s="195" t="s">
        <v>111</v>
      </c>
      <c r="D133" s="195" t="s">
        <v>220</v>
      </c>
      <c r="E133" s="196" t="s">
        <v>1912</v>
      </c>
      <c r="F133" s="197" t="s">
        <v>1913</v>
      </c>
      <c r="G133" s="198" t="s">
        <v>1903</v>
      </c>
      <c r="H133" s="199">
        <v>1</v>
      </c>
      <c r="I133" s="200"/>
      <c r="J133" s="201">
        <f>ROUND(I133*H133,2)</f>
        <v>0</v>
      </c>
      <c r="K133" s="202"/>
      <c r="L133" s="37"/>
      <c r="M133" s="203" t="s">
        <v>1</v>
      </c>
      <c r="N133" s="204" t="s">
        <v>40</v>
      </c>
      <c r="O133" s="69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07" t="s">
        <v>168</v>
      </c>
      <c r="AT133" s="207" t="s">
        <v>220</v>
      </c>
      <c r="AU133" s="207" t="s">
        <v>83</v>
      </c>
      <c r="AY133" s="15" t="s">
        <v>219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5" t="s">
        <v>83</v>
      </c>
      <c r="BK133" s="208">
        <f>ROUND(I133*H133,2)</f>
        <v>0</v>
      </c>
      <c r="BL133" s="15" t="s">
        <v>168</v>
      </c>
      <c r="BM133" s="207" t="s">
        <v>1914</v>
      </c>
    </row>
    <row r="134" spans="1:65" s="12" customFormat="1" ht="11.25">
      <c r="B134" s="209"/>
      <c r="C134" s="210"/>
      <c r="D134" s="211" t="s">
        <v>225</v>
      </c>
      <c r="E134" s="212" t="s">
        <v>266</v>
      </c>
      <c r="F134" s="213" t="s">
        <v>83</v>
      </c>
      <c r="G134" s="210"/>
      <c r="H134" s="214">
        <v>1</v>
      </c>
      <c r="I134" s="215"/>
      <c r="J134" s="210"/>
      <c r="K134" s="210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225</v>
      </c>
      <c r="AU134" s="220" t="s">
        <v>83</v>
      </c>
      <c r="AV134" s="12" t="s">
        <v>106</v>
      </c>
      <c r="AW134" s="12" t="s">
        <v>32</v>
      </c>
      <c r="AX134" s="12" t="s">
        <v>75</v>
      </c>
      <c r="AY134" s="220" t="s">
        <v>219</v>
      </c>
    </row>
    <row r="135" spans="1:65" s="12" customFormat="1" ht="11.25">
      <c r="B135" s="209"/>
      <c r="C135" s="210"/>
      <c r="D135" s="211" t="s">
        <v>225</v>
      </c>
      <c r="E135" s="212" t="s">
        <v>1368</v>
      </c>
      <c r="F135" s="213" t="s">
        <v>1489</v>
      </c>
      <c r="G135" s="210"/>
      <c r="H135" s="214">
        <v>1</v>
      </c>
      <c r="I135" s="215"/>
      <c r="J135" s="210"/>
      <c r="K135" s="210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225</v>
      </c>
      <c r="AU135" s="220" t="s">
        <v>83</v>
      </c>
      <c r="AV135" s="12" t="s">
        <v>106</v>
      </c>
      <c r="AW135" s="12" t="s">
        <v>32</v>
      </c>
      <c r="AX135" s="12" t="s">
        <v>83</v>
      </c>
      <c r="AY135" s="220" t="s">
        <v>219</v>
      </c>
    </row>
    <row r="136" spans="1:65" s="2" customFormat="1" ht="16.5" customHeight="1">
      <c r="A136" s="32"/>
      <c r="B136" s="33"/>
      <c r="C136" s="195" t="s">
        <v>268</v>
      </c>
      <c r="D136" s="195" t="s">
        <v>220</v>
      </c>
      <c r="E136" s="196" t="s">
        <v>1915</v>
      </c>
      <c r="F136" s="197" t="s">
        <v>1916</v>
      </c>
      <c r="G136" s="198" t="s">
        <v>1903</v>
      </c>
      <c r="H136" s="199">
        <v>1</v>
      </c>
      <c r="I136" s="200"/>
      <c r="J136" s="201">
        <f>ROUND(I136*H136,2)</f>
        <v>0</v>
      </c>
      <c r="K136" s="202"/>
      <c r="L136" s="37"/>
      <c r="M136" s="203" t="s">
        <v>1</v>
      </c>
      <c r="N136" s="204" t="s">
        <v>40</v>
      </c>
      <c r="O136" s="69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7" t="s">
        <v>168</v>
      </c>
      <c r="AT136" s="207" t="s">
        <v>220</v>
      </c>
      <c r="AU136" s="207" t="s">
        <v>83</v>
      </c>
      <c r="AY136" s="15" t="s">
        <v>219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5" t="s">
        <v>83</v>
      </c>
      <c r="BK136" s="208">
        <f>ROUND(I136*H136,2)</f>
        <v>0</v>
      </c>
      <c r="BL136" s="15" t="s">
        <v>168</v>
      </c>
      <c r="BM136" s="207" t="s">
        <v>1917</v>
      </c>
    </row>
    <row r="137" spans="1:65" s="12" customFormat="1" ht="11.25">
      <c r="B137" s="209"/>
      <c r="C137" s="210"/>
      <c r="D137" s="211" t="s">
        <v>225</v>
      </c>
      <c r="E137" s="212" t="s">
        <v>273</v>
      </c>
      <c r="F137" s="213" t="s">
        <v>83</v>
      </c>
      <c r="G137" s="210"/>
      <c r="H137" s="214">
        <v>1</v>
      </c>
      <c r="I137" s="215"/>
      <c r="J137" s="210"/>
      <c r="K137" s="210"/>
      <c r="L137" s="216"/>
      <c r="M137" s="242"/>
      <c r="N137" s="243"/>
      <c r="O137" s="243"/>
      <c r="P137" s="243"/>
      <c r="Q137" s="243"/>
      <c r="R137" s="243"/>
      <c r="S137" s="243"/>
      <c r="T137" s="244"/>
      <c r="AT137" s="220" t="s">
        <v>225</v>
      </c>
      <c r="AU137" s="220" t="s">
        <v>83</v>
      </c>
      <c r="AV137" s="12" t="s">
        <v>106</v>
      </c>
      <c r="AW137" s="12" t="s">
        <v>32</v>
      </c>
      <c r="AX137" s="12" t="s">
        <v>83</v>
      </c>
      <c r="AY137" s="220" t="s">
        <v>219</v>
      </c>
    </row>
    <row r="138" spans="1:65" s="2" customFormat="1" ht="6.95" customHeight="1">
      <c r="A138" s="32"/>
      <c r="B138" s="52"/>
      <c r="C138" s="53"/>
      <c r="D138" s="53"/>
      <c r="E138" s="53"/>
      <c r="F138" s="53"/>
      <c r="G138" s="53"/>
      <c r="H138" s="53"/>
      <c r="I138" s="152"/>
      <c r="J138" s="53"/>
      <c r="K138" s="53"/>
      <c r="L138" s="37"/>
      <c r="M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</sheetData>
  <sheetProtection algorithmName="SHA-512" hashValue="E28uHN9vvsSWtsAGN37Puuv43vzIWq1DR81gIWzoTdh2K3oiHiQiXEcVw49ZoyxzWlpCJHntrb7psNXC6M90Mw==" saltValue="+pqyOD+bH+S6lFi0CXjKEvb0jpiIHN1xy6Y/XHVxJ474V5eQVG8CqlJn720xI/yBNM6SKTBU6HYSwTB42eXzzA==" spinCount="100000" sheet="1" objects="1" scenarios="1" formatColumns="0" formatRows="0" autoFilter="0"/>
  <autoFilter ref="C116:K137" xr:uid="{00000000-0009-0000-0000-000007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101 silnice - pozemní ...</vt:lpstr>
      <vt:lpstr>DIO - přechodné dopravní ...</vt:lpstr>
      <vt:lpstr>SO 301 - stoka A</vt:lpstr>
      <vt:lpstr>SO 302 - stoka B</vt:lpstr>
      <vt:lpstr>SO 303 - stoka C</vt:lpstr>
      <vt:lpstr>SO 304 - stoka D</vt:lpstr>
      <vt:lpstr>000 VRN - vedlejší rozpoč...</vt:lpstr>
      <vt:lpstr>'000 VRN - vedlejší rozpoč...'!Názvy_tisku</vt:lpstr>
      <vt:lpstr>'DIO - přechodné dopravní ...'!Názvy_tisku</vt:lpstr>
      <vt:lpstr>'Rekapitulace stavby'!Názvy_tisku</vt:lpstr>
      <vt:lpstr>'SO 101 silnice - pozemní ...'!Názvy_tisku</vt:lpstr>
      <vt:lpstr>'SO 301 - stoka A'!Názvy_tisku</vt:lpstr>
      <vt:lpstr>'SO 302 - stoka B'!Názvy_tisku</vt:lpstr>
      <vt:lpstr>'SO 303 - stoka C'!Názvy_tisku</vt:lpstr>
      <vt:lpstr>'SO 304 - stoka D'!Názvy_tisku</vt:lpstr>
      <vt:lpstr>'000 VRN - vedlejší rozpoč...'!Oblast_tisku</vt:lpstr>
      <vt:lpstr>'DIO - přechodné dopravní ...'!Oblast_tisku</vt:lpstr>
      <vt:lpstr>'Rekapitulace stavby'!Oblast_tisku</vt:lpstr>
      <vt:lpstr>'SO 101 silnice - pozemní ...'!Oblast_tisku</vt:lpstr>
      <vt:lpstr>'SO 301 - stoka A'!Oblast_tisku</vt:lpstr>
      <vt:lpstr>'SO 302 - stoka B'!Oblast_tisku</vt:lpstr>
      <vt:lpstr>'SO 303 - stoka C'!Oblast_tisku</vt:lpstr>
      <vt:lpstr>'SO 304 - stoka 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SYNEK\Synek</dc:creator>
  <cp:lastModifiedBy>Filipkova</cp:lastModifiedBy>
  <dcterms:created xsi:type="dcterms:W3CDTF">2020-06-04T08:29:56Z</dcterms:created>
  <dcterms:modified xsi:type="dcterms:W3CDTF">2020-06-04T09:43:02Z</dcterms:modified>
</cp:coreProperties>
</file>